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02_2025_Прил. к Выписке\"/>
    </mc:Choice>
  </mc:AlternateContent>
  <xr:revisionPtr revIDLastSave="0" documentId="13_ncr:1_{667BDF5A-C6FA-4033-ACAB-37B3E25D25EE}" xr6:coauthVersionLast="47" xr6:coauthVersionMax="47" xr10:uidLastSave="{00000000-0000-0000-0000-000000000000}"/>
  <bookViews>
    <workbookView xWindow="-120" yWindow="-120" windowWidth="29040" windowHeight="15840" xr2:uid="{35DC4CA3-517A-4676-BB03-A281B1E29C69}"/>
  </bookViews>
  <sheets>
    <sheet name="КС" sheetId="1" r:id="rId1"/>
    <sheet name="лек.тер." sheetId="3" state="hidden" r:id="rId2"/>
    <sheet name="ЛТ_11 мес.2024" sheetId="2" state="hidden" r:id="rId3"/>
  </sheets>
  <definedNames>
    <definedName name="_xlnm._FilterDatabase" localSheetId="0" hidden="1">КС!$A$13:$J$18</definedName>
    <definedName name="XLRPARAMS_ISP_FIO" localSheetId="0" hidden="1">#REF!</definedName>
    <definedName name="XLRPARAMS_ISP_FIO" localSheetId="2" hidden="1">#REF!</definedName>
    <definedName name="XLRPARAMS_ISP_FIO" hidden="1">#REF!</definedName>
    <definedName name="XLRPARAMS_MP_NAME" localSheetId="0" hidden="1">#REF!</definedName>
    <definedName name="XLRPARAMS_MP_NAME" localSheetId="2" hidden="1">#REF!</definedName>
    <definedName name="XLRPARAMS_MP_NAME" hidden="1">#REF!</definedName>
    <definedName name="XLRPARAMS_STR_PERIOD" localSheetId="0" hidden="1">#REF!</definedName>
    <definedName name="XLRPARAMS_STR_PERIOD" localSheetId="2" hidden="1">#REF!</definedName>
    <definedName name="XLRPARAMS_STR_PERIOD" hidden="1">#REF!</definedName>
    <definedName name="_xlnm.Print_Titles" localSheetId="0">КС!$12:$13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N16" i="1"/>
  <c r="N17" i="1"/>
  <c r="N18" i="1"/>
  <c r="N14" i="1"/>
  <c r="M15" i="1"/>
  <c r="M16" i="1"/>
  <c r="M17" i="1"/>
  <c r="M18" i="1"/>
  <c r="M14" i="1"/>
  <c r="L18" i="1"/>
  <c r="H15" i="1"/>
  <c r="H18" i="1" s="1"/>
  <c r="G15" i="1"/>
  <c r="G18" i="1" s="1"/>
  <c r="C18" i="1"/>
  <c r="D18" i="1"/>
  <c r="E18" i="1"/>
  <c r="F18" i="1"/>
  <c r="I18" i="1"/>
  <c r="J18" i="1"/>
  <c r="B7" i="3" l="1"/>
  <c r="D6" i="3"/>
  <c r="G6" i="3" s="1"/>
  <c r="D5" i="3"/>
  <c r="G5" i="3" s="1"/>
  <c r="D4" i="3"/>
  <c r="D7" i="3" s="1"/>
  <c r="G3" i="3"/>
  <c r="D3" i="3"/>
  <c r="G7" i="3" l="1"/>
  <c r="G8" i="3" l="1"/>
  <c r="R35" i="2" l="1"/>
  <c r="M8" i="2"/>
  <c r="M9" i="2"/>
  <c r="M10" i="2"/>
  <c r="M11" i="2"/>
  <c r="M12" i="2"/>
  <c r="M13" i="2"/>
  <c r="M14" i="2"/>
  <c r="M15" i="2"/>
  <c r="M7" i="2"/>
  <c r="F5" i="2"/>
  <c r="F6" i="2"/>
  <c r="O32" i="2"/>
  <c r="P16" i="2" s="1"/>
  <c r="N33" i="2"/>
  <c r="L33" i="2"/>
  <c r="L34" i="2" s="1"/>
  <c r="L38" i="2" s="1"/>
  <c r="K33" i="2"/>
  <c r="J33" i="2"/>
  <c r="I33" i="2"/>
  <c r="H33" i="2"/>
  <c r="G33" i="2"/>
  <c r="E33" i="2"/>
  <c r="R33" i="2" s="1"/>
  <c r="D33" i="2"/>
  <c r="E34" i="2" l="1"/>
  <c r="E38" i="2" s="1"/>
  <c r="R34" i="2"/>
  <c r="P22" i="2"/>
  <c r="P21" i="2"/>
  <c r="P20" i="2"/>
  <c r="P31" i="2"/>
  <c r="P30" i="2"/>
  <c r="P18" i="2"/>
  <c r="P29" i="2"/>
  <c r="P17" i="2"/>
  <c r="P19" i="2"/>
  <c r="P28" i="2"/>
  <c r="P25" i="2"/>
  <c r="P27" i="2"/>
  <c r="P26" i="2"/>
  <c r="P24" i="2"/>
  <c r="P23" i="2"/>
  <c r="O33" i="2"/>
  <c r="F4" i="2"/>
  <c r="E6" i="3" l="1"/>
  <c r="F6" i="3" s="1"/>
  <c r="E5" i="3"/>
  <c r="F5" i="3" s="1"/>
  <c r="E3" i="3"/>
  <c r="E7" i="3" l="1"/>
  <c r="F7" i="3" s="1"/>
  <c r="F3" i="3"/>
</calcChain>
</file>

<file path=xl/sharedStrings.xml><?xml version="1.0" encoding="utf-8"?>
<sst xmlns="http://schemas.openxmlformats.org/spreadsheetml/2006/main" count="191" uniqueCount="117">
  <si>
    <t>ИТОГО:</t>
  </si>
  <si>
    <t>ГБУЗ "ДОБ КО"</t>
  </si>
  <si>
    <t>ГБУЗ КО "ЦГКБ"</t>
  </si>
  <si>
    <t>ГБУЗ "Онкоцентр"</t>
  </si>
  <si>
    <t>Наименование</t>
  </si>
  <si>
    <t>ОМП</t>
  </si>
  <si>
    <t>ОФС, тыс. руб.</t>
  </si>
  <si>
    <t>st08.001</t>
  </si>
  <si>
    <t>st08.002</t>
  </si>
  <si>
    <t>st08.003</t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</si>
  <si>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</si>
  <si>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</si>
  <si>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</si>
  <si>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</si>
  <si>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</si>
  <si>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</si>
  <si>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</si>
  <si>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</si>
  <si>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</si>
  <si>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st19.163</t>
  </si>
  <si>
    <t>st19.164</t>
  </si>
  <si>
    <t>st19.165</t>
  </si>
  <si>
    <t>st19. 166</t>
  </si>
  <si>
    <t>st19. 167</t>
  </si>
  <si>
    <t>st19. 168</t>
  </si>
  <si>
    <t>st19. 169</t>
  </si>
  <si>
    <t>st19. 170</t>
  </si>
  <si>
    <t>st19. 171</t>
  </si>
  <si>
    <t>st19. 172</t>
  </si>
  <si>
    <t>st19. 173</t>
  </si>
  <si>
    <t>st19. 174</t>
  </si>
  <si>
    <t>st19. 175</t>
  </si>
  <si>
    <t>st19. 176</t>
  </si>
  <si>
    <t>st19.177</t>
  </si>
  <si>
    <t>st19.179</t>
  </si>
  <si>
    <t xml:space="preserve">Базовая программа </t>
  </si>
  <si>
    <t>gruppa 2024</t>
  </si>
  <si>
    <t>Наименование гр.2024</t>
  </si>
  <si>
    <t>gruppa 2025</t>
  </si>
  <si>
    <t>ГБУЗ "ОКБ КО"</t>
  </si>
  <si>
    <t>ГБУЗ "Онкоцентр КО"</t>
  </si>
  <si>
    <t>ОФС, руб.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</si>
  <si>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</si>
  <si>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</si>
  <si>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</si>
  <si>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ЗНО лимфоидной и кроветворной тканей, лекарственная терапия, взрослые (уровень 1)</t>
  </si>
  <si>
    <t xml:space="preserve"> 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</si>
  <si>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</si>
  <si>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</si>
  <si>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</si>
  <si>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</si>
  <si>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</si>
  <si>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</si>
  <si>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</si>
  <si>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</si>
  <si>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</si>
  <si>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</si>
  <si>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</si>
  <si>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</si>
  <si>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</si>
  <si>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</si>
  <si>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</si>
  <si>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</si>
  <si>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</si>
  <si>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</si>
  <si>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</si>
  <si>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</si>
  <si>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</si>
  <si>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</si>
  <si>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</si>
  <si>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</si>
  <si>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</si>
  <si>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</si>
  <si>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</si>
  <si>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</si>
  <si>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</si>
  <si>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</si>
  <si>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</si>
  <si>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</si>
  <si>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</si>
  <si>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</si>
  <si>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</si>
  <si>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</si>
  <si>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</si>
  <si>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</si>
  <si>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</si>
  <si>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</si>
  <si>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11 мес.2024 год</t>
  </si>
  <si>
    <t>в %</t>
  </si>
  <si>
    <t>план на 2025</t>
  </si>
  <si>
    <t>прогноз 2024 год(лек.терапия)</t>
  </si>
  <si>
    <t>ИТОГО 11 мес. Лек.терап.:</t>
  </si>
  <si>
    <t>ИТОГО онкология</t>
  </si>
  <si>
    <t>план по лек.тер.на 2025</t>
  </si>
  <si>
    <t>2024 год</t>
  </si>
  <si>
    <t>Профиль онкология (спец.МП)</t>
  </si>
  <si>
    <t>в т.ч. Лекарственная терапия</t>
  </si>
  <si>
    <t>МО</t>
  </si>
  <si>
    <t>тариф</t>
  </si>
  <si>
    <t>к протоколу заседания № 13 Комиссии</t>
  </si>
  <si>
    <t>от 27 декабря 2024 года</t>
  </si>
  <si>
    <t>Приложение № 3.1.2</t>
  </si>
  <si>
    <t>№ п/п</t>
  </si>
  <si>
    <t>ФГБУ "ФЦ ВМТ" МЗ РФ</t>
  </si>
  <si>
    <t>ГБУЗ "Областная клиническая больница КО"</t>
  </si>
  <si>
    <t>ГБУЗ КО "Гусевская ЦРБ"</t>
  </si>
  <si>
    <t>Имплантация частотно-адаптированного кардиостимулятора взрослым</t>
  </si>
  <si>
    <t>Эндоваскулярная деструкция дополнительных проводящих путей и аритмогенных зон сердца</t>
  </si>
  <si>
    <t>Стентирование для больных с инфарктом миокарда медицинскими организациями</t>
  </si>
  <si>
    <t>Стентирование или эндартерэктомия медицинскими организациями</t>
  </si>
  <si>
    <t>Межтерриториальные расчеты</t>
  </si>
  <si>
    <t>МО Калининградской области, всего, в т.ч.:</t>
  </si>
  <si>
    <t xml:space="preserve">ИТОГО, в рамках территориальной Программы ОМС  </t>
  </si>
  <si>
    <t xml:space="preserve">Объемы оказания медицинской помощи и объемы финансовых средств в условиях круглосуточного стационара по профилю  "сердечно - сосудистая хирургия" в части видов медицинской помощи, установленных территориальной Программой ОМС  в 2025 году  </t>
  </si>
  <si>
    <t>к Выписке из Протокола заседания № 2</t>
  </si>
  <si>
    <t>Комиссии от 27.01.2025 года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</si>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</sst>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#,##0.0"/>
    <numFmt numFmtId="166" formatCode="_-* #,##0.00\ _₽_-;\-* #,##0.00\ _₽_-;_-* &quot;-&quot;??\ _₽_-;_-@_-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1" tint="0.499984740745262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1" tint="0.499984740745262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1" tint="0.499984740745262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vertical="top"/>
    </xf>
    <xf numFmtId="2" fontId="3" fillId="0" borderId="1" xfId="1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right" vertical="top" wrapText="1"/>
    </xf>
    <xf numFmtId="0" fontId="3" fillId="0" borderId="0" xfId="1" applyFont="1" applyFill="1" applyAlignment="1">
      <alignment vertical="top"/>
    </xf>
    <xf numFmtId="4" fontId="2" fillId="0" borderId="0" xfId="1" applyNumberFormat="1" applyFont="1" applyFill="1" applyAlignment="1">
      <alignment horizontal="right" vertical="top"/>
    </xf>
    <xf numFmtId="3" fontId="2" fillId="0" borderId="0" xfId="1" applyNumberFormat="1" applyFont="1" applyFill="1" applyAlignment="1">
      <alignment vertical="top"/>
    </xf>
    <xf numFmtId="4" fontId="2" fillId="0" borderId="0" xfId="1" applyNumberFormat="1" applyFont="1" applyFill="1" applyAlignment="1">
      <alignment vertical="top"/>
    </xf>
    <xf numFmtId="0" fontId="2" fillId="0" borderId="0" xfId="1" applyFont="1" applyFill="1" applyAlignment="1">
      <alignment horizontal="left" vertical="top"/>
    </xf>
    <xf numFmtId="0" fontId="2" fillId="0" borderId="0" xfId="1" applyFont="1" applyFill="1" applyAlignment="1">
      <alignment horizontal="right" vertical="top"/>
    </xf>
    <xf numFmtId="0" fontId="9" fillId="0" borderId="0" xfId="1" applyFont="1" applyFill="1" applyAlignment="1">
      <alignment horizontal="left" vertical="top"/>
    </xf>
    <xf numFmtId="3" fontId="3" fillId="0" borderId="1" xfId="1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3" fontId="0" fillId="0" borderId="6" xfId="0" applyNumberFormat="1" applyBorder="1" applyAlignment="1">
      <alignment horizontal="center" vertical="top"/>
    </xf>
    <xf numFmtId="4" fontId="0" fillId="0" borderId="6" xfId="0" applyNumberFormat="1" applyBorder="1" applyAlignment="1">
      <alignment vertical="top"/>
    </xf>
    <xf numFmtId="3" fontId="0" fillId="0" borderId="9" xfId="0" applyNumberFormat="1" applyBorder="1" applyAlignment="1">
      <alignment horizontal="center" vertical="top"/>
    </xf>
    <xf numFmtId="4" fontId="0" fillId="0" borderId="9" xfId="0" applyNumberFormat="1" applyBorder="1" applyAlignment="1">
      <alignment vertical="top"/>
    </xf>
    <xf numFmtId="3" fontId="0" fillId="0" borderId="0" xfId="0" applyNumberFormat="1" applyAlignment="1">
      <alignment horizontal="center" vertical="top"/>
    </xf>
    <xf numFmtId="4" fontId="12" fillId="0" borderId="9" xfId="0" applyNumberFormat="1" applyFont="1" applyBorder="1" applyAlignment="1">
      <alignment vertical="top"/>
    </xf>
    <xf numFmtId="0" fontId="14" fillId="0" borderId="0" xfId="0" applyFont="1" applyAlignment="1">
      <alignment horizontal="center" vertical="top"/>
    </xf>
    <xf numFmtId="0" fontId="14" fillId="2" borderId="4" xfId="0" applyFont="1" applyFill="1" applyBorder="1" applyAlignment="1">
      <alignment vertical="top"/>
    </xf>
    <xf numFmtId="0" fontId="15" fillId="0" borderId="5" xfId="0" applyFont="1" applyBorder="1" applyAlignment="1">
      <alignment vertical="top"/>
    </xf>
    <xf numFmtId="0" fontId="14" fillId="2" borderId="7" xfId="0" applyFont="1" applyFill="1" applyBorder="1" applyAlignment="1">
      <alignment vertical="top"/>
    </xf>
    <xf numFmtId="0" fontId="15" fillId="0" borderId="8" xfId="0" applyFont="1" applyBorder="1" applyAlignment="1">
      <alignment vertical="top"/>
    </xf>
    <xf numFmtId="0" fontId="12" fillId="0" borderId="0" xfId="0" applyFont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3" fontId="12" fillId="0" borderId="9" xfId="0" applyNumberFormat="1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164" fontId="12" fillId="0" borderId="12" xfId="2" applyNumberFormat="1" applyFont="1" applyBorder="1" applyAlignment="1">
      <alignment vertical="top"/>
    </xf>
    <xf numFmtId="4" fontId="12" fillId="0" borderId="13" xfId="0" applyNumberFormat="1" applyFont="1" applyBorder="1" applyAlignment="1">
      <alignment vertical="top"/>
    </xf>
    <xf numFmtId="4" fontId="0" fillId="0" borderId="12" xfId="0" applyNumberFormat="1" applyBorder="1" applyAlignment="1">
      <alignment vertical="top"/>
    </xf>
    <xf numFmtId="4" fontId="0" fillId="0" borderId="13" xfId="0" applyNumberFormat="1" applyBorder="1" applyAlignment="1">
      <alignment vertical="top"/>
    </xf>
    <xf numFmtId="4" fontId="0" fillId="0" borderId="14" xfId="0" applyNumberFormat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center" vertical="top"/>
    </xf>
    <xf numFmtId="4" fontId="11" fillId="0" borderId="0" xfId="0" applyNumberFormat="1" applyFont="1" applyAlignment="1">
      <alignment vertical="top"/>
    </xf>
    <xf numFmtId="0" fontId="13" fillId="0" borderId="0" xfId="0" applyFont="1" applyAlignment="1">
      <alignment vertical="top"/>
    </xf>
    <xf numFmtId="3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0" fontId="14" fillId="2" borderId="15" xfId="0" applyFont="1" applyFill="1" applyBorder="1" applyAlignment="1">
      <alignment vertical="top"/>
    </xf>
    <xf numFmtId="0" fontId="15" fillId="0" borderId="16" xfId="0" applyFont="1" applyBorder="1" applyAlignment="1">
      <alignment vertical="top"/>
    </xf>
    <xf numFmtId="3" fontId="0" fillId="0" borderId="15" xfId="0" applyNumberFormat="1" applyBorder="1" applyAlignment="1">
      <alignment horizontal="center" vertical="top"/>
    </xf>
    <xf numFmtId="4" fontId="0" fillId="0" borderId="15" xfId="0" applyNumberFormat="1" applyBorder="1" applyAlignment="1">
      <alignment vertical="top"/>
    </xf>
    <xf numFmtId="4" fontId="12" fillId="0" borderId="17" xfId="0" applyNumberFormat="1" applyFont="1" applyBorder="1" applyAlignment="1">
      <alignment vertical="top"/>
    </xf>
    <xf numFmtId="0" fontId="14" fillId="0" borderId="18" xfId="0" applyFont="1" applyBorder="1" applyAlignment="1">
      <alignment vertical="top"/>
    </xf>
    <xf numFmtId="0" fontId="14" fillId="0" borderId="19" xfId="0" applyFont="1" applyBorder="1" applyAlignment="1">
      <alignment vertical="top"/>
    </xf>
    <xf numFmtId="0" fontId="11" fillId="0" borderId="20" xfId="0" applyFont="1" applyBorder="1" applyAlignment="1">
      <alignment horizontal="center" vertical="top"/>
    </xf>
    <xf numFmtId="3" fontId="11" fillId="0" borderId="20" xfId="0" applyNumberFormat="1" applyFont="1" applyBorder="1" applyAlignment="1">
      <alignment horizontal="center" vertical="top"/>
    </xf>
    <xf numFmtId="4" fontId="11" fillId="0" borderId="20" xfId="0" applyNumberFormat="1" applyFont="1" applyBorder="1" applyAlignment="1">
      <alignment vertical="top"/>
    </xf>
    <xf numFmtId="4" fontId="13" fillId="0" borderId="21" xfId="0" applyNumberFormat="1" applyFont="1" applyBorder="1" applyAlignment="1">
      <alignment vertical="top"/>
    </xf>
    <xf numFmtId="4" fontId="11" fillId="0" borderId="22" xfId="0" applyNumberFormat="1" applyFont="1" applyBorder="1" applyAlignment="1">
      <alignment vertical="top"/>
    </xf>
    <xf numFmtId="3" fontId="12" fillId="0" borderId="15" xfId="0" applyNumberFormat="1" applyFont="1" applyBorder="1" applyAlignment="1">
      <alignment horizontal="center" vertical="top"/>
    </xf>
    <xf numFmtId="4" fontId="12" fillId="0" borderId="15" xfId="0" applyNumberFormat="1" applyFont="1" applyBorder="1" applyAlignment="1">
      <alignment vertical="top"/>
    </xf>
    <xf numFmtId="3" fontId="11" fillId="0" borderId="18" xfId="0" applyNumberFormat="1" applyFont="1" applyBorder="1" applyAlignment="1">
      <alignment horizontal="center" vertical="top"/>
    </xf>
    <xf numFmtId="164" fontId="13" fillId="0" borderId="0" xfId="2" applyNumberFormat="1" applyFont="1" applyBorder="1" applyAlignment="1">
      <alignment vertical="top"/>
    </xf>
    <xf numFmtId="3" fontId="16" fillId="0" borderId="0" xfId="0" applyNumberFormat="1" applyFont="1" applyAlignment="1">
      <alignment horizontal="center" vertical="top"/>
    </xf>
    <xf numFmtId="4" fontId="16" fillId="0" borderId="0" xfId="0" applyNumberFormat="1" applyFont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3" fontId="18" fillId="0" borderId="0" xfId="0" applyNumberFormat="1" applyFont="1" applyAlignment="1">
      <alignment horizontal="center" vertical="top"/>
    </xf>
    <xf numFmtId="4" fontId="18" fillId="0" borderId="0" xfId="0" applyNumberFormat="1" applyFont="1" applyAlignment="1">
      <alignment vertical="top"/>
    </xf>
    <xf numFmtId="0" fontId="11" fillId="0" borderId="0" xfId="0" applyFont="1" applyAlignment="1">
      <alignment horizontal="right" vertical="top"/>
    </xf>
    <xf numFmtId="4" fontId="11" fillId="0" borderId="9" xfId="0" applyNumberFormat="1" applyFont="1" applyBorder="1" applyAlignment="1">
      <alignment horizontal="right" vertical="top"/>
    </xf>
    <xf numFmtId="4" fontId="11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9" fillId="0" borderId="0" xfId="0" applyFont="1" applyAlignment="1">
      <alignment vertical="top"/>
    </xf>
    <xf numFmtId="164" fontId="19" fillId="0" borderId="0" xfId="0" applyNumberFormat="1" applyFont="1" applyAlignment="1">
      <alignment vertical="top"/>
    </xf>
    <xf numFmtId="0" fontId="21" fillId="0" borderId="1" xfId="0" applyFont="1" applyBorder="1" applyAlignment="1">
      <alignment horizontal="center" vertical="top"/>
    </xf>
    <xf numFmtId="4" fontId="21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4" fontId="22" fillId="0" borderId="1" xfId="0" applyNumberFormat="1" applyFont="1" applyBorder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9" fillId="0" borderId="1" xfId="0" applyFont="1" applyBorder="1" applyAlignment="1">
      <alignment horizontal="left" vertical="top"/>
    </xf>
    <xf numFmtId="3" fontId="23" fillId="0" borderId="1" xfId="0" applyNumberFormat="1" applyFont="1" applyBorder="1" applyAlignment="1">
      <alignment horizontal="center" vertical="top"/>
    </xf>
    <xf numFmtId="165" fontId="23" fillId="0" borderId="1" xfId="0" applyNumberFormat="1" applyFont="1" applyBorder="1" applyAlignment="1">
      <alignment horizontal="center" vertical="top"/>
    </xf>
    <xf numFmtId="4" fontId="23" fillId="0" borderId="1" xfId="0" applyNumberFormat="1" applyFont="1" applyBorder="1" applyAlignment="1">
      <alignment horizontal="center" vertical="top"/>
    </xf>
    <xf numFmtId="3" fontId="24" fillId="0" borderId="1" xfId="0" applyNumberFormat="1" applyFont="1" applyBorder="1" applyAlignment="1">
      <alignment horizontal="center" vertical="top"/>
    </xf>
    <xf numFmtId="4" fontId="24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/>
    </xf>
    <xf numFmtId="3" fontId="25" fillId="0" borderId="1" xfId="0" applyNumberFormat="1" applyFont="1" applyBorder="1" applyAlignment="1">
      <alignment horizontal="center" vertical="top"/>
    </xf>
    <xf numFmtId="4" fontId="25" fillId="0" borderId="1" xfId="0" applyNumberFormat="1" applyFont="1" applyBorder="1" applyAlignment="1">
      <alignment horizontal="center" vertical="top"/>
    </xf>
    <xf numFmtId="3" fontId="26" fillId="0" borderId="1" xfId="0" applyNumberFormat="1" applyFont="1" applyBorder="1" applyAlignment="1">
      <alignment horizontal="center" vertical="top"/>
    </xf>
    <xf numFmtId="4" fontId="26" fillId="0" borderId="1" xfId="0" applyNumberFormat="1" applyFont="1" applyBorder="1" applyAlignment="1">
      <alignment horizontal="center" vertical="top"/>
    </xf>
    <xf numFmtId="4" fontId="19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10" fontId="20" fillId="0" borderId="0" xfId="0" applyNumberFormat="1" applyFont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7" fillId="0" borderId="0" xfId="1" applyFont="1" applyFill="1" applyAlignment="1">
      <alignment vertical="top"/>
    </xf>
    <xf numFmtId="3" fontId="5" fillId="0" borderId="0" xfId="1" applyNumberFormat="1" applyFont="1" applyFill="1" applyAlignment="1">
      <alignment vertical="top"/>
    </xf>
    <xf numFmtId="4" fontId="5" fillId="0" borderId="0" xfId="1" applyNumberFormat="1" applyFont="1" applyFill="1" applyAlignment="1">
      <alignment vertical="top"/>
    </xf>
    <xf numFmtId="0" fontId="6" fillId="0" borderId="0" xfId="1" applyFont="1" applyFill="1" applyBorder="1" applyAlignment="1">
      <alignment vertical="top" wrapText="1"/>
    </xf>
    <xf numFmtId="43" fontId="2" fillId="0" borderId="0" xfId="3" applyFont="1" applyFill="1" applyAlignment="1">
      <alignment vertical="top"/>
    </xf>
    <xf numFmtId="43" fontId="2" fillId="0" borderId="0" xfId="3" applyFont="1" applyFill="1" applyAlignment="1">
      <alignment horizontal="right" vertical="top"/>
    </xf>
    <xf numFmtId="43" fontId="6" fillId="0" borderId="0" xfId="3" applyFont="1" applyFill="1" applyBorder="1" applyAlignment="1">
      <alignment vertical="top" wrapText="1"/>
    </xf>
    <xf numFmtId="43" fontId="2" fillId="0" borderId="0" xfId="3" applyFont="1" applyFill="1" applyAlignment="1">
      <alignment horizontal="center" vertical="top"/>
    </xf>
    <xf numFmtId="43" fontId="3" fillId="0" borderId="0" xfId="3" applyFont="1" applyFill="1" applyAlignment="1">
      <alignment vertical="top"/>
    </xf>
    <xf numFmtId="166" fontId="2" fillId="0" borderId="0" xfId="1" applyNumberFormat="1" applyFont="1" applyFill="1" applyAlignment="1">
      <alignment vertical="top"/>
    </xf>
    <xf numFmtId="3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3" fontId="8" fillId="0" borderId="0" xfId="3" applyFont="1" applyAlignment="1">
      <alignment vertical="top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top"/>
    </xf>
    <xf numFmtId="165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right" vertical="top"/>
    </xf>
    <xf numFmtId="0" fontId="6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3" fontId="3" fillId="0" borderId="1" xfId="1" applyNumberFormat="1" applyFont="1" applyFill="1" applyBorder="1" applyAlignment="1">
      <alignment horizontal="center" vertical="top"/>
    </xf>
    <xf numFmtId="4" fontId="3" fillId="0" borderId="1" xfId="1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top"/>
    </xf>
    <xf numFmtId="0" fontId="20" fillId="0" borderId="23" xfId="0" applyFont="1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/>
    </xf>
  </cellXfs>
  <cellStyles count="4">
    <cellStyle name="Обычный" xfId="0" builtinId="0"/>
    <cellStyle name="Обычный 3 3" xfId="1" xr:uid="{3812D600-1FC3-44C7-9DA7-D4E25A891AF1}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D76AF-4F29-4F03-A8EE-816CCC4E83BD}">
  <sheetPr>
    <tabColor theme="3" tint="0.79998168889431442"/>
    <pageSetUpPr fitToPage="1"/>
  </sheetPr>
  <dimension ref="A1:S20"/>
  <sheetViews>
    <sheetView tabSelected="1" view="pageBreakPreview" zoomScale="60" zoomScaleNormal="90" workbookViewId="0">
      <pane xSplit="2" ySplit="13" topLeftCell="C14" activePane="bottomRight" state="frozen"/>
      <selection pane="topRight" activeCell="C1" sqref="C1"/>
      <selection pane="bottomLeft" activeCell="A4" sqref="A4"/>
      <selection pane="bottomRight" activeCell="N3" sqref="N3"/>
    </sheetView>
  </sheetViews>
  <sheetFormatPr defaultColWidth="9.140625" defaultRowHeight="15.75" x14ac:dyDescent="0.25"/>
  <cols>
    <col min="1" max="1" width="7.140625" style="9" bestFit="1" customWidth="1"/>
    <col min="2" max="2" width="50" style="11" customWidth="1"/>
    <col min="3" max="3" width="15.42578125" style="2" customWidth="1"/>
    <col min="4" max="4" width="16.140625" style="10" customWidth="1"/>
    <col min="5" max="5" width="10.85546875" style="7" customWidth="1"/>
    <col min="6" max="6" width="12.5703125" style="6" customWidth="1"/>
    <col min="7" max="7" width="11.140625" style="7" customWidth="1"/>
    <col min="8" max="8" width="16.28515625" style="8" customWidth="1"/>
    <col min="9" max="9" width="10.42578125" style="2" customWidth="1"/>
    <col min="10" max="10" width="16.5703125" style="2" customWidth="1"/>
    <col min="11" max="11" width="9.5703125" style="2" customWidth="1"/>
    <col min="12" max="12" width="14.5703125" style="2" customWidth="1"/>
    <col min="13" max="13" width="12.7109375" style="2" customWidth="1"/>
    <col min="14" max="15" width="18" style="2" customWidth="1"/>
    <col min="16" max="16" width="13.5703125" style="2" customWidth="1"/>
    <col min="17" max="17" width="13.140625" style="104" bestFit="1" customWidth="1"/>
    <col min="18" max="18" width="14.85546875" style="2" bestFit="1" customWidth="1"/>
    <col min="19" max="19" width="13.140625" style="104" bestFit="1" customWidth="1"/>
    <col min="20" max="228" width="9.140625" style="2"/>
    <col min="229" max="229" width="5.42578125" style="2" customWidth="1"/>
    <col min="230" max="230" width="40" style="2" customWidth="1"/>
    <col min="231" max="233" width="0" style="2" hidden="1" customWidth="1"/>
    <col min="234" max="234" width="9.85546875" style="2" customWidth="1"/>
    <col min="235" max="235" width="25.140625" style="2" customWidth="1"/>
    <col min="236" max="236" width="20.42578125" style="2" customWidth="1"/>
    <col min="237" max="238" width="22.7109375" style="2" customWidth="1"/>
    <col min="239" max="239" width="12.85546875" style="2" customWidth="1"/>
    <col min="240" max="240" width="21.85546875" style="2" customWidth="1"/>
    <col min="241" max="484" width="9.140625" style="2"/>
    <col min="485" max="485" width="5.42578125" style="2" customWidth="1"/>
    <col min="486" max="486" width="40" style="2" customWidth="1"/>
    <col min="487" max="489" width="0" style="2" hidden="1" customWidth="1"/>
    <col min="490" max="490" width="9.85546875" style="2" customWidth="1"/>
    <col min="491" max="491" width="25.140625" style="2" customWidth="1"/>
    <col min="492" max="492" width="20.42578125" style="2" customWidth="1"/>
    <col min="493" max="494" width="22.7109375" style="2" customWidth="1"/>
    <col min="495" max="495" width="12.85546875" style="2" customWidth="1"/>
    <col min="496" max="496" width="21.85546875" style="2" customWidth="1"/>
    <col min="497" max="740" width="9.140625" style="2"/>
    <col min="741" max="741" width="5.42578125" style="2" customWidth="1"/>
    <col min="742" max="742" width="40" style="2" customWidth="1"/>
    <col min="743" max="745" width="0" style="2" hidden="1" customWidth="1"/>
    <col min="746" max="746" width="9.85546875" style="2" customWidth="1"/>
    <col min="747" max="747" width="25.140625" style="2" customWidth="1"/>
    <col min="748" max="748" width="20.42578125" style="2" customWidth="1"/>
    <col min="749" max="750" width="22.7109375" style="2" customWidth="1"/>
    <col min="751" max="751" width="12.85546875" style="2" customWidth="1"/>
    <col min="752" max="752" width="21.85546875" style="2" customWidth="1"/>
    <col min="753" max="996" width="9.140625" style="2"/>
    <col min="997" max="997" width="5.42578125" style="2" customWidth="1"/>
    <col min="998" max="998" width="40" style="2" customWidth="1"/>
    <col min="999" max="1001" width="0" style="2" hidden="1" customWidth="1"/>
    <col min="1002" max="1002" width="9.85546875" style="2" customWidth="1"/>
    <col min="1003" max="1003" width="25.140625" style="2" customWidth="1"/>
    <col min="1004" max="1004" width="20.42578125" style="2" customWidth="1"/>
    <col min="1005" max="1006" width="22.7109375" style="2" customWidth="1"/>
    <col min="1007" max="1007" width="12.85546875" style="2" customWidth="1"/>
    <col min="1008" max="1008" width="21.85546875" style="2" customWidth="1"/>
    <col min="1009" max="1252" width="9.140625" style="2"/>
    <col min="1253" max="1253" width="5.42578125" style="2" customWidth="1"/>
    <col min="1254" max="1254" width="40" style="2" customWidth="1"/>
    <col min="1255" max="1257" width="0" style="2" hidden="1" customWidth="1"/>
    <col min="1258" max="1258" width="9.85546875" style="2" customWidth="1"/>
    <col min="1259" max="1259" width="25.140625" style="2" customWidth="1"/>
    <col min="1260" max="1260" width="20.42578125" style="2" customWidth="1"/>
    <col min="1261" max="1262" width="22.7109375" style="2" customWidth="1"/>
    <col min="1263" max="1263" width="12.85546875" style="2" customWidth="1"/>
    <col min="1264" max="1264" width="21.85546875" style="2" customWidth="1"/>
    <col min="1265" max="1508" width="9.140625" style="2"/>
    <col min="1509" max="1509" width="5.42578125" style="2" customWidth="1"/>
    <col min="1510" max="1510" width="40" style="2" customWidth="1"/>
    <col min="1511" max="1513" width="0" style="2" hidden="1" customWidth="1"/>
    <col min="1514" max="1514" width="9.85546875" style="2" customWidth="1"/>
    <col min="1515" max="1515" width="25.140625" style="2" customWidth="1"/>
    <col min="1516" max="1516" width="20.42578125" style="2" customWidth="1"/>
    <col min="1517" max="1518" width="22.7109375" style="2" customWidth="1"/>
    <col min="1519" max="1519" width="12.85546875" style="2" customWidth="1"/>
    <col min="1520" max="1520" width="21.85546875" style="2" customWidth="1"/>
    <col min="1521" max="1764" width="9.140625" style="2"/>
    <col min="1765" max="1765" width="5.42578125" style="2" customWidth="1"/>
    <col min="1766" max="1766" width="40" style="2" customWidth="1"/>
    <col min="1767" max="1769" width="0" style="2" hidden="1" customWidth="1"/>
    <col min="1770" max="1770" width="9.85546875" style="2" customWidth="1"/>
    <col min="1771" max="1771" width="25.140625" style="2" customWidth="1"/>
    <col min="1772" max="1772" width="20.42578125" style="2" customWidth="1"/>
    <col min="1773" max="1774" width="22.7109375" style="2" customWidth="1"/>
    <col min="1775" max="1775" width="12.85546875" style="2" customWidth="1"/>
    <col min="1776" max="1776" width="21.85546875" style="2" customWidth="1"/>
    <col min="1777" max="2020" width="9.140625" style="2"/>
    <col min="2021" max="2021" width="5.42578125" style="2" customWidth="1"/>
    <col min="2022" max="2022" width="40" style="2" customWidth="1"/>
    <col min="2023" max="2025" width="0" style="2" hidden="1" customWidth="1"/>
    <col min="2026" max="2026" width="9.85546875" style="2" customWidth="1"/>
    <col min="2027" max="2027" width="25.140625" style="2" customWidth="1"/>
    <col min="2028" max="2028" width="20.42578125" style="2" customWidth="1"/>
    <col min="2029" max="2030" width="22.7109375" style="2" customWidth="1"/>
    <col min="2031" max="2031" width="12.85546875" style="2" customWidth="1"/>
    <col min="2032" max="2032" width="21.85546875" style="2" customWidth="1"/>
    <col min="2033" max="2276" width="9.140625" style="2"/>
    <col min="2277" max="2277" width="5.42578125" style="2" customWidth="1"/>
    <col min="2278" max="2278" width="40" style="2" customWidth="1"/>
    <col min="2279" max="2281" width="0" style="2" hidden="1" customWidth="1"/>
    <col min="2282" max="2282" width="9.85546875" style="2" customWidth="1"/>
    <col min="2283" max="2283" width="25.140625" style="2" customWidth="1"/>
    <col min="2284" max="2284" width="20.42578125" style="2" customWidth="1"/>
    <col min="2285" max="2286" width="22.7109375" style="2" customWidth="1"/>
    <col min="2287" max="2287" width="12.85546875" style="2" customWidth="1"/>
    <col min="2288" max="2288" width="21.85546875" style="2" customWidth="1"/>
    <col min="2289" max="2532" width="9.140625" style="2"/>
    <col min="2533" max="2533" width="5.42578125" style="2" customWidth="1"/>
    <col min="2534" max="2534" width="40" style="2" customWidth="1"/>
    <col min="2535" max="2537" width="0" style="2" hidden="1" customWidth="1"/>
    <col min="2538" max="2538" width="9.85546875" style="2" customWidth="1"/>
    <col min="2539" max="2539" width="25.140625" style="2" customWidth="1"/>
    <col min="2540" max="2540" width="20.42578125" style="2" customWidth="1"/>
    <col min="2541" max="2542" width="22.7109375" style="2" customWidth="1"/>
    <col min="2543" max="2543" width="12.85546875" style="2" customWidth="1"/>
    <col min="2544" max="2544" width="21.85546875" style="2" customWidth="1"/>
    <col min="2545" max="2788" width="9.140625" style="2"/>
    <col min="2789" max="2789" width="5.42578125" style="2" customWidth="1"/>
    <col min="2790" max="2790" width="40" style="2" customWidth="1"/>
    <col min="2791" max="2793" width="0" style="2" hidden="1" customWidth="1"/>
    <col min="2794" max="2794" width="9.85546875" style="2" customWidth="1"/>
    <col min="2795" max="2795" width="25.140625" style="2" customWidth="1"/>
    <col min="2796" max="2796" width="20.42578125" style="2" customWidth="1"/>
    <col min="2797" max="2798" width="22.7109375" style="2" customWidth="1"/>
    <col min="2799" max="2799" width="12.85546875" style="2" customWidth="1"/>
    <col min="2800" max="2800" width="21.85546875" style="2" customWidth="1"/>
    <col min="2801" max="3044" width="9.140625" style="2"/>
    <col min="3045" max="3045" width="5.42578125" style="2" customWidth="1"/>
    <col min="3046" max="3046" width="40" style="2" customWidth="1"/>
    <col min="3047" max="3049" width="0" style="2" hidden="1" customWidth="1"/>
    <col min="3050" max="3050" width="9.85546875" style="2" customWidth="1"/>
    <col min="3051" max="3051" width="25.140625" style="2" customWidth="1"/>
    <col min="3052" max="3052" width="20.42578125" style="2" customWidth="1"/>
    <col min="3053" max="3054" width="22.7109375" style="2" customWidth="1"/>
    <col min="3055" max="3055" width="12.85546875" style="2" customWidth="1"/>
    <col min="3056" max="3056" width="21.85546875" style="2" customWidth="1"/>
    <col min="3057" max="3300" width="9.140625" style="2"/>
    <col min="3301" max="3301" width="5.42578125" style="2" customWidth="1"/>
    <col min="3302" max="3302" width="40" style="2" customWidth="1"/>
    <col min="3303" max="3305" width="0" style="2" hidden="1" customWidth="1"/>
    <col min="3306" max="3306" width="9.85546875" style="2" customWidth="1"/>
    <col min="3307" max="3307" width="25.140625" style="2" customWidth="1"/>
    <col min="3308" max="3308" width="20.42578125" style="2" customWidth="1"/>
    <col min="3309" max="3310" width="22.7109375" style="2" customWidth="1"/>
    <col min="3311" max="3311" width="12.85546875" style="2" customWidth="1"/>
    <col min="3312" max="3312" width="21.85546875" style="2" customWidth="1"/>
    <col min="3313" max="3556" width="9.140625" style="2"/>
    <col min="3557" max="3557" width="5.42578125" style="2" customWidth="1"/>
    <col min="3558" max="3558" width="40" style="2" customWidth="1"/>
    <col min="3559" max="3561" width="0" style="2" hidden="1" customWidth="1"/>
    <col min="3562" max="3562" width="9.85546875" style="2" customWidth="1"/>
    <col min="3563" max="3563" width="25.140625" style="2" customWidth="1"/>
    <col min="3564" max="3564" width="20.42578125" style="2" customWidth="1"/>
    <col min="3565" max="3566" width="22.7109375" style="2" customWidth="1"/>
    <col min="3567" max="3567" width="12.85546875" style="2" customWidth="1"/>
    <col min="3568" max="3568" width="21.85546875" style="2" customWidth="1"/>
    <col min="3569" max="3812" width="9.140625" style="2"/>
    <col min="3813" max="3813" width="5.42578125" style="2" customWidth="1"/>
    <col min="3814" max="3814" width="40" style="2" customWidth="1"/>
    <col min="3815" max="3817" width="0" style="2" hidden="1" customWidth="1"/>
    <col min="3818" max="3818" width="9.85546875" style="2" customWidth="1"/>
    <col min="3819" max="3819" width="25.140625" style="2" customWidth="1"/>
    <col min="3820" max="3820" width="20.42578125" style="2" customWidth="1"/>
    <col min="3821" max="3822" width="22.7109375" style="2" customWidth="1"/>
    <col min="3823" max="3823" width="12.85546875" style="2" customWidth="1"/>
    <col min="3824" max="3824" width="21.85546875" style="2" customWidth="1"/>
    <col min="3825" max="4068" width="9.140625" style="2"/>
    <col min="4069" max="4069" width="5.42578125" style="2" customWidth="1"/>
    <col min="4070" max="4070" width="40" style="2" customWidth="1"/>
    <col min="4071" max="4073" width="0" style="2" hidden="1" customWidth="1"/>
    <col min="4074" max="4074" width="9.85546875" style="2" customWidth="1"/>
    <col min="4075" max="4075" width="25.140625" style="2" customWidth="1"/>
    <col min="4076" max="4076" width="20.42578125" style="2" customWidth="1"/>
    <col min="4077" max="4078" width="22.7109375" style="2" customWidth="1"/>
    <col min="4079" max="4079" width="12.85546875" style="2" customWidth="1"/>
    <col min="4080" max="4080" width="21.85546875" style="2" customWidth="1"/>
    <col min="4081" max="4324" width="9.140625" style="2"/>
    <col min="4325" max="4325" width="5.42578125" style="2" customWidth="1"/>
    <col min="4326" max="4326" width="40" style="2" customWidth="1"/>
    <col min="4327" max="4329" width="0" style="2" hidden="1" customWidth="1"/>
    <col min="4330" max="4330" width="9.85546875" style="2" customWidth="1"/>
    <col min="4331" max="4331" width="25.140625" style="2" customWidth="1"/>
    <col min="4332" max="4332" width="20.42578125" style="2" customWidth="1"/>
    <col min="4333" max="4334" width="22.7109375" style="2" customWidth="1"/>
    <col min="4335" max="4335" width="12.85546875" style="2" customWidth="1"/>
    <col min="4336" max="4336" width="21.85546875" style="2" customWidth="1"/>
    <col min="4337" max="4580" width="9.140625" style="2"/>
    <col min="4581" max="4581" width="5.42578125" style="2" customWidth="1"/>
    <col min="4582" max="4582" width="40" style="2" customWidth="1"/>
    <col min="4583" max="4585" width="0" style="2" hidden="1" customWidth="1"/>
    <col min="4586" max="4586" width="9.85546875" style="2" customWidth="1"/>
    <col min="4587" max="4587" width="25.140625" style="2" customWidth="1"/>
    <col min="4588" max="4588" width="20.42578125" style="2" customWidth="1"/>
    <col min="4589" max="4590" width="22.7109375" style="2" customWidth="1"/>
    <col min="4591" max="4591" width="12.85546875" style="2" customWidth="1"/>
    <col min="4592" max="4592" width="21.85546875" style="2" customWidth="1"/>
    <col min="4593" max="4836" width="9.140625" style="2"/>
    <col min="4837" max="4837" width="5.42578125" style="2" customWidth="1"/>
    <col min="4838" max="4838" width="40" style="2" customWidth="1"/>
    <col min="4839" max="4841" width="0" style="2" hidden="1" customWidth="1"/>
    <col min="4842" max="4842" width="9.85546875" style="2" customWidth="1"/>
    <col min="4843" max="4843" width="25.140625" style="2" customWidth="1"/>
    <col min="4844" max="4844" width="20.42578125" style="2" customWidth="1"/>
    <col min="4845" max="4846" width="22.7109375" style="2" customWidth="1"/>
    <col min="4847" max="4847" width="12.85546875" style="2" customWidth="1"/>
    <col min="4848" max="4848" width="21.85546875" style="2" customWidth="1"/>
    <col min="4849" max="5092" width="9.140625" style="2"/>
    <col min="5093" max="5093" width="5.42578125" style="2" customWidth="1"/>
    <col min="5094" max="5094" width="40" style="2" customWidth="1"/>
    <col min="5095" max="5097" width="0" style="2" hidden="1" customWidth="1"/>
    <col min="5098" max="5098" width="9.85546875" style="2" customWidth="1"/>
    <col min="5099" max="5099" width="25.140625" style="2" customWidth="1"/>
    <col min="5100" max="5100" width="20.42578125" style="2" customWidth="1"/>
    <col min="5101" max="5102" width="22.7109375" style="2" customWidth="1"/>
    <col min="5103" max="5103" width="12.85546875" style="2" customWidth="1"/>
    <col min="5104" max="5104" width="21.85546875" style="2" customWidth="1"/>
    <col min="5105" max="5348" width="9.140625" style="2"/>
    <col min="5349" max="5349" width="5.42578125" style="2" customWidth="1"/>
    <col min="5350" max="5350" width="40" style="2" customWidth="1"/>
    <col min="5351" max="5353" width="0" style="2" hidden="1" customWidth="1"/>
    <col min="5354" max="5354" width="9.85546875" style="2" customWidth="1"/>
    <col min="5355" max="5355" width="25.140625" style="2" customWidth="1"/>
    <col min="5356" max="5356" width="20.42578125" style="2" customWidth="1"/>
    <col min="5357" max="5358" width="22.7109375" style="2" customWidth="1"/>
    <col min="5359" max="5359" width="12.85546875" style="2" customWidth="1"/>
    <col min="5360" max="5360" width="21.85546875" style="2" customWidth="1"/>
    <col min="5361" max="5604" width="9.140625" style="2"/>
    <col min="5605" max="5605" width="5.42578125" style="2" customWidth="1"/>
    <col min="5606" max="5606" width="40" style="2" customWidth="1"/>
    <col min="5607" max="5609" width="0" style="2" hidden="1" customWidth="1"/>
    <col min="5610" max="5610" width="9.85546875" style="2" customWidth="1"/>
    <col min="5611" max="5611" width="25.140625" style="2" customWidth="1"/>
    <col min="5612" max="5612" width="20.42578125" style="2" customWidth="1"/>
    <col min="5613" max="5614" width="22.7109375" style="2" customWidth="1"/>
    <col min="5615" max="5615" width="12.85546875" style="2" customWidth="1"/>
    <col min="5616" max="5616" width="21.85546875" style="2" customWidth="1"/>
    <col min="5617" max="5860" width="9.140625" style="2"/>
    <col min="5861" max="5861" width="5.42578125" style="2" customWidth="1"/>
    <col min="5862" max="5862" width="40" style="2" customWidth="1"/>
    <col min="5863" max="5865" width="0" style="2" hidden="1" customWidth="1"/>
    <col min="5866" max="5866" width="9.85546875" style="2" customWidth="1"/>
    <col min="5867" max="5867" width="25.140625" style="2" customWidth="1"/>
    <col min="5868" max="5868" width="20.42578125" style="2" customWidth="1"/>
    <col min="5869" max="5870" width="22.7109375" style="2" customWidth="1"/>
    <col min="5871" max="5871" width="12.85546875" style="2" customWidth="1"/>
    <col min="5872" max="5872" width="21.85546875" style="2" customWidth="1"/>
    <col min="5873" max="6116" width="9.140625" style="2"/>
    <col min="6117" max="6117" width="5.42578125" style="2" customWidth="1"/>
    <col min="6118" max="6118" width="40" style="2" customWidth="1"/>
    <col min="6119" max="6121" width="0" style="2" hidden="1" customWidth="1"/>
    <col min="6122" max="6122" width="9.85546875" style="2" customWidth="1"/>
    <col min="6123" max="6123" width="25.140625" style="2" customWidth="1"/>
    <col min="6124" max="6124" width="20.42578125" style="2" customWidth="1"/>
    <col min="6125" max="6126" width="22.7109375" style="2" customWidth="1"/>
    <col min="6127" max="6127" width="12.85546875" style="2" customWidth="1"/>
    <col min="6128" max="6128" width="21.85546875" style="2" customWidth="1"/>
    <col min="6129" max="6372" width="9.140625" style="2"/>
    <col min="6373" max="6373" width="5.42578125" style="2" customWidth="1"/>
    <col min="6374" max="6374" width="40" style="2" customWidth="1"/>
    <col min="6375" max="6377" width="0" style="2" hidden="1" customWidth="1"/>
    <col min="6378" max="6378" width="9.85546875" style="2" customWidth="1"/>
    <col min="6379" max="6379" width="25.140625" style="2" customWidth="1"/>
    <col min="6380" max="6380" width="20.42578125" style="2" customWidth="1"/>
    <col min="6381" max="6382" width="22.7109375" style="2" customWidth="1"/>
    <col min="6383" max="6383" width="12.85546875" style="2" customWidth="1"/>
    <col min="6384" max="6384" width="21.85546875" style="2" customWidth="1"/>
    <col min="6385" max="6628" width="9.140625" style="2"/>
    <col min="6629" max="6629" width="5.42578125" style="2" customWidth="1"/>
    <col min="6630" max="6630" width="40" style="2" customWidth="1"/>
    <col min="6631" max="6633" width="0" style="2" hidden="1" customWidth="1"/>
    <col min="6634" max="6634" width="9.85546875" style="2" customWidth="1"/>
    <col min="6635" max="6635" width="25.140625" style="2" customWidth="1"/>
    <col min="6636" max="6636" width="20.42578125" style="2" customWidth="1"/>
    <col min="6637" max="6638" width="22.7109375" style="2" customWidth="1"/>
    <col min="6639" max="6639" width="12.85546875" style="2" customWidth="1"/>
    <col min="6640" max="6640" width="21.85546875" style="2" customWidth="1"/>
    <col min="6641" max="6884" width="9.140625" style="2"/>
    <col min="6885" max="6885" width="5.42578125" style="2" customWidth="1"/>
    <col min="6886" max="6886" width="40" style="2" customWidth="1"/>
    <col min="6887" max="6889" width="0" style="2" hidden="1" customWidth="1"/>
    <col min="6890" max="6890" width="9.85546875" style="2" customWidth="1"/>
    <col min="6891" max="6891" width="25.140625" style="2" customWidth="1"/>
    <col min="6892" max="6892" width="20.42578125" style="2" customWidth="1"/>
    <col min="6893" max="6894" width="22.7109375" style="2" customWidth="1"/>
    <col min="6895" max="6895" width="12.85546875" style="2" customWidth="1"/>
    <col min="6896" max="6896" width="21.85546875" style="2" customWidth="1"/>
    <col min="6897" max="7140" width="9.140625" style="2"/>
    <col min="7141" max="7141" width="5.42578125" style="2" customWidth="1"/>
    <col min="7142" max="7142" width="40" style="2" customWidth="1"/>
    <col min="7143" max="7145" width="0" style="2" hidden="1" customWidth="1"/>
    <col min="7146" max="7146" width="9.85546875" style="2" customWidth="1"/>
    <col min="7147" max="7147" width="25.140625" style="2" customWidth="1"/>
    <col min="7148" max="7148" width="20.42578125" style="2" customWidth="1"/>
    <col min="7149" max="7150" width="22.7109375" style="2" customWidth="1"/>
    <col min="7151" max="7151" width="12.85546875" style="2" customWidth="1"/>
    <col min="7152" max="7152" width="21.85546875" style="2" customWidth="1"/>
    <col min="7153" max="7396" width="9.140625" style="2"/>
    <col min="7397" max="7397" width="5.42578125" style="2" customWidth="1"/>
    <col min="7398" max="7398" width="40" style="2" customWidth="1"/>
    <col min="7399" max="7401" width="0" style="2" hidden="1" customWidth="1"/>
    <col min="7402" max="7402" width="9.85546875" style="2" customWidth="1"/>
    <col min="7403" max="7403" width="25.140625" style="2" customWidth="1"/>
    <col min="7404" max="7404" width="20.42578125" style="2" customWidth="1"/>
    <col min="7405" max="7406" width="22.7109375" style="2" customWidth="1"/>
    <col min="7407" max="7407" width="12.85546875" style="2" customWidth="1"/>
    <col min="7408" max="7408" width="21.85546875" style="2" customWidth="1"/>
    <col min="7409" max="7652" width="9.140625" style="2"/>
    <col min="7653" max="7653" width="5.42578125" style="2" customWidth="1"/>
    <col min="7654" max="7654" width="40" style="2" customWidth="1"/>
    <col min="7655" max="7657" width="0" style="2" hidden="1" customWidth="1"/>
    <col min="7658" max="7658" width="9.85546875" style="2" customWidth="1"/>
    <col min="7659" max="7659" width="25.140625" style="2" customWidth="1"/>
    <col min="7660" max="7660" width="20.42578125" style="2" customWidth="1"/>
    <col min="7661" max="7662" width="22.7109375" style="2" customWidth="1"/>
    <col min="7663" max="7663" width="12.85546875" style="2" customWidth="1"/>
    <col min="7664" max="7664" width="21.85546875" style="2" customWidth="1"/>
    <col min="7665" max="7908" width="9.140625" style="2"/>
    <col min="7909" max="7909" width="5.42578125" style="2" customWidth="1"/>
    <col min="7910" max="7910" width="40" style="2" customWidth="1"/>
    <col min="7911" max="7913" width="0" style="2" hidden="1" customWidth="1"/>
    <col min="7914" max="7914" width="9.85546875" style="2" customWidth="1"/>
    <col min="7915" max="7915" width="25.140625" style="2" customWidth="1"/>
    <col min="7916" max="7916" width="20.42578125" style="2" customWidth="1"/>
    <col min="7917" max="7918" width="22.7109375" style="2" customWidth="1"/>
    <col min="7919" max="7919" width="12.85546875" style="2" customWidth="1"/>
    <col min="7920" max="7920" width="21.85546875" style="2" customWidth="1"/>
    <col min="7921" max="8164" width="9.140625" style="2"/>
    <col min="8165" max="8165" width="5.42578125" style="2" customWidth="1"/>
    <col min="8166" max="8166" width="40" style="2" customWidth="1"/>
    <col min="8167" max="8169" width="0" style="2" hidden="1" customWidth="1"/>
    <col min="8170" max="8170" width="9.85546875" style="2" customWidth="1"/>
    <col min="8171" max="8171" width="25.140625" style="2" customWidth="1"/>
    <col min="8172" max="8172" width="20.42578125" style="2" customWidth="1"/>
    <col min="8173" max="8174" width="22.7109375" style="2" customWidth="1"/>
    <col min="8175" max="8175" width="12.85546875" style="2" customWidth="1"/>
    <col min="8176" max="8176" width="21.85546875" style="2" customWidth="1"/>
    <col min="8177" max="8420" width="9.140625" style="2"/>
    <col min="8421" max="8421" width="5.42578125" style="2" customWidth="1"/>
    <col min="8422" max="8422" width="40" style="2" customWidth="1"/>
    <col min="8423" max="8425" width="0" style="2" hidden="1" customWidth="1"/>
    <col min="8426" max="8426" width="9.85546875" style="2" customWidth="1"/>
    <col min="8427" max="8427" width="25.140625" style="2" customWidth="1"/>
    <col min="8428" max="8428" width="20.42578125" style="2" customWidth="1"/>
    <col min="8429" max="8430" width="22.7109375" style="2" customWidth="1"/>
    <col min="8431" max="8431" width="12.85546875" style="2" customWidth="1"/>
    <col min="8432" max="8432" width="21.85546875" style="2" customWidth="1"/>
    <col min="8433" max="8676" width="9.140625" style="2"/>
    <col min="8677" max="8677" width="5.42578125" style="2" customWidth="1"/>
    <col min="8678" max="8678" width="40" style="2" customWidth="1"/>
    <col min="8679" max="8681" width="0" style="2" hidden="1" customWidth="1"/>
    <col min="8682" max="8682" width="9.85546875" style="2" customWidth="1"/>
    <col min="8683" max="8683" width="25.140625" style="2" customWidth="1"/>
    <col min="8684" max="8684" width="20.42578125" style="2" customWidth="1"/>
    <col min="8685" max="8686" width="22.7109375" style="2" customWidth="1"/>
    <col min="8687" max="8687" width="12.85546875" style="2" customWidth="1"/>
    <col min="8688" max="8688" width="21.85546875" style="2" customWidth="1"/>
    <col min="8689" max="8932" width="9.140625" style="2"/>
    <col min="8933" max="8933" width="5.42578125" style="2" customWidth="1"/>
    <col min="8934" max="8934" width="40" style="2" customWidth="1"/>
    <col min="8935" max="8937" width="0" style="2" hidden="1" customWidth="1"/>
    <col min="8938" max="8938" width="9.85546875" style="2" customWidth="1"/>
    <col min="8939" max="8939" width="25.140625" style="2" customWidth="1"/>
    <col min="8940" max="8940" width="20.42578125" style="2" customWidth="1"/>
    <col min="8941" max="8942" width="22.7109375" style="2" customWidth="1"/>
    <col min="8943" max="8943" width="12.85546875" style="2" customWidth="1"/>
    <col min="8944" max="8944" width="21.85546875" style="2" customWidth="1"/>
    <col min="8945" max="9188" width="9.140625" style="2"/>
    <col min="9189" max="9189" width="5.42578125" style="2" customWidth="1"/>
    <col min="9190" max="9190" width="40" style="2" customWidth="1"/>
    <col min="9191" max="9193" width="0" style="2" hidden="1" customWidth="1"/>
    <col min="9194" max="9194" width="9.85546875" style="2" customWidth="1"/>
    <col min="9195" max="9195" width="25.140625" style="2" customWidth="1"/>
    <col min="9196" max="9196" width="20.42578125" style="2" customWidth="1"/>
    <col min="9197" max="9198" width="22.7109375" style="2" customWidth="1"/>
    <col min="9199" max="9199" width="12.85546875" style="2" customWidth="1"/>
    <col min="9200" max="9200" width="21.85546875" style="2" customWidth="1"/>
    <col min="9201" max="9444" width="9.140625" style="2"/>
    <col min="9445" max="9445" width="5.42578125" style="2" customWidth="1"/>
    <col min="9446" max="9446" width="40" style="2" customWidth="1"/>
    <col min="9447" max="9449" width="0" style="2" hidden="1" customWidth="1"/>
    <col min="9450" max="9450" width="9.85546875" style="2" customWidth="1"/>
    <col min="9451" max="9451" width="25.140625" style="2" customWidth="1"/>
    <col min="9452" max="9452" width="20.42578125" style="2" customWidth="1"/>
    <col min="9453" max="9454" width="22.7109375" style="2" customWidth="1"/>
    <col min="9455" max="9455" width="12.85546875" style="2" customWidth="1"/>
    <col min="9456" max="9456" width="21.85546875" style="2" customWidth="1"/>
    <col min="9457" max="9700" width="9.140625" style="2"/>
    <col min="9701" max="9701" width="5.42578125" style="2" customWidth="1"/>
    <col min="9702" max="9702" width="40" style="2" customWidth="1"/>
    <col min="9703" max="9705" width="0" style="2" hidden="1" customWidth="1"/>
    <col min="9706" max="9706" width="9.85546875" style="2" customWidth="1"/>
    <col min="9707" max="9707" width="25.140625" style="2" customWidth="1"/>
    <col min="9708" max="9708" width="20.42578125" style="2" customWidth="1"/>
    <col min="9709" max="9710" width="22.7109375" style="2" customWidth="1"/>
    <col min="9711" max="9711" width="12.85546875" style="2" customWidth="1"/>
    <col min="9712" max="9712" width="21.85546875" style="2" customWidth="1"/>
    <col min="9713" max="9956" width="9.140625" style="2"/>
    <col min="9957" max="9957" width="5.42578125" style="2" customWidth="1"/>
    <col min="9958" max="9958" width="40" style="2" customWidth="1"/>
    <col min="9959" max="9961" width="0" style="2" hidden="1" customWidth="1"/>
    <col min="9962" max="9962" width="9.85546875" style="2" customWidth="1"/>
    <col min="9963" max="9963" width="25.140625" style="2" customWidth="1"/>
    <col min="9964" max="9964" width="20.42578125" style="2" customWidth="1"/>
    <col min="9965" max="9966" width="22.7109375" style="2" customWidth="1"/>
    <col min="9967" max="9967" width="12.85546875" style="2" customWidth="1"/>
    <col min="9968" max="9968" width="21.85546875" style="2" customWidth="1"/>
    <col min="9969" max="10212" width="9.140625" style="2"/>
    <col min="10213" max="10213" width="5.42578125" style="2" customWidth="1"/>
    <col min="10214" max="10214" width="40" style="2" customWidth="1"/>
    <col min="10215" max="10217" width="0" style="2" hidden="1" customWidth="1"/>
    <col min="10218" max="10218" width="9.85546875" style="2" customWidth="1"/>
    <col min="10219" max="10219" width="25.140625" style="2" customWidth="1"/>
    <col min="10220" max="10220" width="20.42578125" style="2" customWidth="1"/>
    <col min="10221" max="10222" width="22.7109375" style="2" customWidth="1"/>
    <col min="10223" max="10223" width="12.85546875" style="2" customWidth="1"/>
    <col min="10224" max="10224" width="21.85546875" style="2" customWidth="1"/>
    <col min="10225" max="10468" width="9.140625" style="2"/>
    <col min="10469" max="10469" width="5.42578125" style="2" customWidth="1"/>
    <col min="10470" max="10470" width="40" style="2" customWidth="1"/>
    <col min="10471" max="10473" width="0" style="2" hidden="1" customWidth="1"/>
    <col min="10474" max="10474" width="9.85546875" style="2" customWidth="1"/>
    <col min="10475" max="10475" width="25.140625" style="2" customWidth="1"/>
    <col min="10476" max="10476" width="20.42578125" style="2" customWidth="1"/>
    <col min="10477" max="10478" width="22.7109375" style="2" customWidth="1"/>
    <col min="10479" max="10479" width="12.85546875" style="2" customWidth="1"/>
    <col min="10480" max="10480" width="21.85546875" style="2" customWidth="1"/>
    <col min="10481" max="10724" width="9.140625" style="2"/>
    <col min="10725" max="10725" width="5.42578125" style="2" customWidth="1"/>
    <col min="10726" max="10726" width="40" style="2" customWidth="1"/>
    <col min="10727" max="10729" width="0" style="2" hidden="1" customWidth="1"/>
    <col min="10730" max="10730" width="9.85546875" style="2" customWidth="1"/>
    <col min="10731" max="10731" width="25.140625" style="2" customWidth="1"/>
    <col min="10732" max="10732" width="20.42578125" style="2" customWidth="1"/>
    <col min="10733" max="10734" width="22.7109375" style="2" customWidth="1"/>
    <col min="10735" max="10735" width="12.85546875" style="2" customWidth="1"/>
    <col min="10736" max="10736" width="21.85546875" style="2" customWidth="1"/>
    <col min="10737" max="10980" width="9.140625" style="2"/>
    <col min="10981" max="10981" width="5.42578125" style="2" customWidth="1"/>
    <col min="10982" max="10982" width="40" style="2" customWidth="1"/>
    <col min="10983" max="10985" width="0" style="2" hidden="1" customWidth="1"/>
    <col min="10986" max="10986" width="9.85546875" style="2" customWidth="1"/>
    <col min="10987" max="10987" width="25.140625" style="2" customWidth="1"/>
    <col min="10988" max="10988" width="20.42578125" style="2" customWidth="1"/>
    <col min="10989" max="10990" width="22.7109375" style="2" customWidth="1"/>
    <col min="10991" max="10991" width="12.85546875" style="2" customWidth="1"/>
    <col min="10992" max="10992" width="21.85546875" style="2" customWidth="1"/>
    <col min="10993" max="11236" width="9.140625" style="2"/>
    <col min="11237" max="11237" width="5.42578125" style="2" customWidth="1"/>
    <col min="11238" max="11238" width="40" style="2" customWidth="1"/>
    <col min="11239" max="11241" width="0" style="2" hidden="1" customWidth="1"/>
    <col min="11242" max="11242" width="9.85546875" style="2" customWidth="1"/>
    <col min="11243" max="11243" width="25.140625" style="2" customWidth="1"/>
    <col min="11244" max="11244" width="20.42578125" style="2" customWidth="1"/>
    <col min="11245" max="11246" width="22.7109375" style="2" customWidth="1"/>
    <col min="11247" max="11247" width="12.85546875" style="2" customWidth="1"/>
    <col min="11248" max="11248" width="21.85546875" style="2" customWidth="1"/>
    <col min="11249" max="11492" width="9.140625" style="2"/>
    <col min="11493" max="11493" width="5.42578125" style="2" customWidth="1"/>
    <col min="11494" max="11494" width="40" style="2" customWidth="1"/>
    <col min="11495" max="11497" width="0" style="2" hidden="1" customWidth="1"/>
    <col min="11498" max="11498" width="9.85546875" style="2" customWidth="1"/>
    <col min="11499" max="11499" width="25.140625" style="2" customWidth="1"/>
    <col min="11500" max="11500" width="20.42578125" style="2" customWidth="1"/>
    <col min="11501" max="11502" width="22.7109375" style="2" customWidth="1"/>
    <col min="11503" max="11503" width="12.85546875" style="2" customWidth="1"/>
    <col min="11504" max="11504" width="21.85546875" style="2" customWidth="1"/>
    <col min="11505" max="11748" width="9.140625" style="2"/>
    <col min="11749" max="11749" width="5.42578125" style="2" customWidth="1"/>
    <col min="11750" max="11750" width="40" style="2" customWidth="1"/>
    <col min="11751" max="11753" width="0" style="2" hidden="1" customWidth="1"/>
    <col min="11754" max="11754" width="9.85546875" style="2" customWidth="1"/>
    <col min="11755" max="11755" width="25.140625" style="2" customWidth="1"/>
    <col min="11756" max="11756" width="20.42578125" style="2" customWidth="1"/>
    <col min="11757" max="11758" width="22.7109375" style="2" customWidth="1"/>
    <col min="11759" max="11759" width="12.85546875" style="2" customWidth="1"/>
    <col min="11760" max="11760" width="21.85546875" style="2" customWidth="1"/>
    <col min="11761" max="12004" width="9.140625" style="2"/>
    <col min="12005" max="12005" width="5.42578125" style="2" customWidth="1"/>
    <col min="12006" max="12006" width="40" style="2" customWidth="1"/>
    <col min="12007" max="12009" width="0" style="2" hidden="1" customWidth="1"/>
    <col min="12010" max="12010" width="9.85546875" style="2" customWidth="1"/>
    <col min="12011" max="12011" width="25.140625" style="2" customWidth="1"/>
    <col min="12012" max="12012" width="20.42578125" style="2" customWidth="1"/>
    <col min="12013" max="12014" width="22.7109375" style="2" customWidth="1"/>
    <col min="12015" max="12015" width="12.85546875" style="2" customWidth="1"/>
    <col min="12016" max="12016" width="21.85546875" style="2" customWidth="1"/>
    <col min="12017" max="12260" width="9.140625" style="2"/>
    <col min="12261" max="12261" width="5.42578125" style="2" customWidth="1"/>
    <col min="12262" max="12262" width="40" style="2" customWidth="1"/>
    <col min="12263" max="12265" width="0" style="2" hidden="1" customWidth="1"/>
    <col min="12266" max="12266" width="9.85546875" style="2" customWidth="1"/>
    <col min="12267" max="12267" width="25.140625" style="2" customWidth="1"/>
    <col min="12268" max="12268" width="20.42578125" style="2" customWidth="1"/>
    <col min="12269" max="12270" width="22.7109375" style="2" customWidth="1"/>
    <col min="12271" max="12271" width="12.85546875" style="2" customWidth="1"/>
    <col min="12272" max="12272" width="21.85546875" style="2" customWidth="1"/>
    <col min="12273" max="12516" width="9.140625" style="2"/>
    <col min="12517" max="12517" width="5.42578125" style="2" customWidth="1"/>
    <col min="12518" max="12518" width="40" style="2" customWidth="1"/>
    <col min="12519" max="12521" width="0" style="2" hidden="1" customWidth="1"/>
    <col min="12522" max="12522" width="9.85546875" style="2" customWidth="1"/>
    <col min="12523" max="12523" width="25.140625" style="2" customWidth="1"/>
    <col min="12524" max="12524" width="20.42578125" style="2" customWidth="1"/>
    <col min="12525" max="12526" width="22.7109375" style="2" customWidth="1"/>
    <col min="12527" max="12527" width="12.85546875" style="2" customWidth="1"/>
    <col min="12528" max="12528" width="21.85546875" style="2" customWidth="1"/>
    <col min="12529" max="12772" width="9.140625" style="2"/>
    <col min="12773" max="12773" width="5.42578125" style="2" customWidth="1"/>
    <col min="12774" max="12774" width="40" style="2" customWidth="1"/>
    <col min="12775" max="12777" width="0" style="2" hidden="1" customWidth="1"/>
    <col min="12778" max="12778" width="9.85546875" style="2" customWidth="1"/>
    <col min="12779" max="12779" width="25.140625" style="2" customWidth="1"/>
    <col min="12780" max="12780" width="20.42578125" style="2" customWidth="1"/>
    <col min="12781" max="12782" width="22.7109375" style="2" customWidth="1"/>
    <col min="12783" max="12783" width="12.85546875" style="2" customWidth="1"/>
    <col min="12784" max="12784" width="21.85546875" style="2" customWidth="1"/>
    <col min="12785" max="13028" width="9.140625" style="2"/>
    <col min="13029" max="13029" width="5.42578125" style="2" customWidth="1"/>
    <col min="13030" max="13030" width="40" style="2" customWidth="1"/>
    <col min="13031" max="13033" width="0" style="2" hidden="1" customWidth="1"/>
    <col min="13034" max="13034" width="9.85546875" style="2" customWidth="1"/>
    <col min="13035" max="13035" width="25.140625" style="2" customWidth="1"/>
    <col min="13036" max="13036" width="20.42578125" style="2" customWidth="1"/>
    <col min="13037" max="13038" width="22.7109375" style="2" customWidth="1"/>
    <col min="13039" max="13039" width="12.85546875" style="2" customWidth="1"/>
    <col min="13040" max="13040" width="21.85546875" style="2" customWidth="1"/>
    <col min="13041" max="13284" width="9.140625" style="2"/>
    <col min="13285" max="13285" width="5.42578125" style="2" customWidth="1"/>
    <col min="13286" max="13286" width="40" style="2" customWidth="1"/>
    <col min="13287" max="13289" width="0" style="2" hidden="1" customWidth="1"/>
    <col min="13290" max="13290" width="9.85546875" style="2" customWidth="1"/>
    <col min="13291" max="13291" width="25.140625" style="2" customWidth="1"/>
    <col min="13292" max="13292" width="20.42578125" style="2" customWidth="1"/>
    <col min="13293" max="13294" width="22.7109375" style="2" customWidth="1"/>
    <col min="13295" max="13295" width="12.85546875" style="2" customWidth="1"/>
    <col min="13296" max="13296" width="21.85546875" style="2" customWidth="1"/>
    <col min="13297" max="13540" width="9.140625" style="2"/>
    <col min="13541" max="13541" width="5.42578125" style="2" customWidth="1"/>
    <col min="13542" max="13542" width="40" style="2" customWidth="1"/>
    <col min="13543" max="13545" width="0" style="2" hidden="1" customWidth="1"/>
    <col min="13546" max="13546" width="9.85546875" style="2" customWidth="1"/>
    <col min="13547" max="13547" width="25.140625" style="2" customWidth="1"/>
    <col min="13548" max="13548" width="20.42578125" style="2" customWidth="1"/>
    <col min="13549" max="13550" width="22.7109375" style="2" customWidth="1"/>
    <col min="13551" max="13551" width="12.85546875" style="2" customWidth="1"/>
    <col min="13552" max="13552" width="21.85546875" style="2" customWidth="1"/>
    <col min="13553" max="13796" width="9.140625" style="2"/>
    <col min="13797" max="13797" width="5.42578125" style="2" customWidth="1"/>
    <col min="13798" max="13798" width="40" style="2" customWidth="1"/>
    <col min="13799" max="13801" width="0" style="2" hidden="1" customWidth="1"/>
    <col min="13802" max="13802" width="9.85546875" style="2" customWidth="1"/>
    <col min="13803" max="13803" width="25.140625" style="2" customWidth="1"/>
    <col min="13804" max="13804" width="20.42578125" style="2" customWidth="1"/>
    <col min="13805" max="13806" width="22.7109375" style="2" customWidth="1"/>
    <col min="13807" max="13807" width="12.85546875" style="2" customWidth="1"/>
    <col min="13808" max="13808" width="21.85546875" style="2" customWidth="1"/>
    <col min="13809" max="14052" width="9.140625" style="2"/>
    <col min="14053" max="14053" width="5.42578125" style="2" customWidth="1"/>
    <col min="14054" max="14054" width="40" style="2" customWidth="1"/>
    <col min="14055" max="14057" width="0" style="2" hidden="1" customWidth="1"/>
    <col min="14058" max="14058" width="9.85546875" style="2" customWidth="1"/>
    <col min="14059" max="14059" width="25.140625" style="2" customWidth="1"/>
    <col min="14060" max="14060" width="20.42578125" style="2" customWidth="1"/>
    <col min="14061" max="14062" width="22.7109375" style="2" customWidth="1"/>
    <col min="14063" max="14063" width="12.85546875" style="2" customWidth="1"/>
    <col min="14064" max="14064" width="21.85546875" style="2" customWidth="1"/>
    <col min="14065" max="14308" width="9.140625" style="2"/>
    <col min="14309" max="14309" width="5.42578125" style="2" customWidth="1"/>
    <col min="14310" max="14310" width="40" style="2" customWidth="1"/>
    <col min="14311" max="14313" width="0" style="2" hidden="1" customWidth="1"/>
    <col min="14314" max="14314" width="9.85546875" style="2" customWidth="1"/>
    <col min="14315" max="14315" width="25.140625" style="2" customWidth="1"/>
    <col min="14316" max="14316" width="20.42578125" style="2" customWidth="1"/>
    <col min="14317" max="14318" width="22.7109375" style="2" customWidth="1"/>
    <col min="14319" max="14319" width="12.85546875" style="2" customWidth="1"/>
    <col min="14320" max="14320" width="21.85546875" style="2" customWidth="1"/>
    <col min="14321" max="14564" width="9.140625" style="2"/>
    <col min="14565" max="14565" width="5.42578125" style="2" customWidth="1"/>
    <col min="14566" max="14566" width="40" style="2" customWidth="1"/>
    <col min="14567" max="14569" width="0" style="2" hidden="1" customWidth="1"/>
    <col min="14570" max="14570" width="9.85546875" style="2" customWidth="1"/>
    <col min="14571" max="14571" width="25.140625" style="2" customWidth="1"/>
    <col min="14572" max="14572" width="20.42578125" style="2" customWidth="1"/>
    <col min="14573" max="14574" width="22.7109375" style="2" customWidth="1"/>
    <col min="14575" max="14575" width="12.85546875" style="2" customWidth="1"/>
    <col min="14576" max="14576" width="21.85546875" style="2" customWidth="1"/>
    <col min="14577" max="14820" width="9.140625" style="2"/>
    <col min="14821" max="14821" width="5.42578125" style="2" customWidth="1"/>
    <col min="14822" max="14822" width="40" style="2" customWidth="1"/>
    <col min="14823" max="14825" width="0" style="2" hidden="1" customWidth="1"/>
    <col min="14826" max="14826" width="9.85546875" style="2" customWidth="1"/>
    <col min="14827" max="14827" width="25.140625" style="2" customWidth="1"/>
    <col min="14828" max="14828" width="20.42578125" style="2" customWidth="1"/>
    <col min="14829" max="14830" width="22.7109375" style="2" customWidth="1"/>
    <col min="14831" max="14831" width="12.85546875" style="2" customWidth="1"/>
    <col min="14832" max="14832" width="21.85546875" style="2" customWidth="1"/>
    <col min="14833" max="15076" width="9.140625" style="2"/>
    <col min="15077" max="15077" width="5.42578125" style="2" customWidth="1"/>
    <col min="15078" max="15078" width="40" style="2" customWidth="1"/>
    <col min="15079" max="15081" width="0" style="2" hidden="1" customWidth="1"/>
    <col min="15082" max="15082" width="9.85546875" style="2" customWidth="1"/>
    <col min="15083" max="15083" width="25.140625" style="2" customWidth="1"/>
    <col min="15084" max="15084" width="20.42578125" style="2" customWidth="1"/>
    <col min="15085" max="15086" width="22.7109375" style="2" customWidth="1"/>
    <col min="15087" max="15087" width="12.85546875" style="2" customWidth="1"/>
    <col min="15088" max="15088" width="21.85546875" style="2" customWidth="1"/>
    <col min="15089" max="15332" width="9.140625" style="2"/>
    <col min="15333" max="15333" width="5.42578125" style="2" customWidth="1"/>
    <col min="15334" max="15334" width="40" style="2" customWidth="1"/>
    <col min="15335" max="15337" width="0" style="2" hidden="1" customWidth="1"/>
    <col min="15338" max="15338" width="9.85546875" style="2" customWidth="1"/>
    <col min="15339" max="15339" width="25.140625" style="2" customWidth="1"/>
    <col min="15340" max="15340" width="20.42578125" style="2" customWidth="1"/>
    <col min="15341" max="15342" width="22.7109375" style="2" customWidth="1"/>
    <col min="15343" max="15343" width="12.85546875" style="2" customWidth="1"/>
    <col min="15344" max="15344" width="21.85546875" style="2" customWidth="1"/>
    <col min="15345" max="15588" width="9.140625" style="2"/>
    <col min="15589" max="15589" width="5.42578125" style="2" customWidth="1"/>
    <col min="15590" max="15590" width="40" style="2" customWidth="1"/>
    <col min="15591" max="15593" width="0" style="2" hidden="1" customWidth="1"/>
    <col min="15594" max="15594" width="9.85546875" style="2" customWidth="1"/>
    <col min="15595" max="15595" width="25.140625" style="2" customWidth="1"/>
    <col min="15596" max="15596" width="20.42578125" style="2" customWidth="1"/>
    <col min="15597" max="15598" width="22.7109375" style="2" customWidth="1"/>
    <col min="15599" max="15599" width="12.85546875" style="2" customWidth="1"/>
    <col min="15600" max="15600" width="21.85546875" style="2" customWidth="1"/>
    <col min="15601" max="15844" width="9.140625" style="2"/>
    <col min="15845" max="15845" width="5.42578125" style="2" customWidth="1"/>
    <col min="15846" max="15846" width="40" style="2" customWidth="1"/>
    <col min="15847" max="15849" width="0" style="2" hidden="1" customWidth="1"/>
    <col min="15850" max="15850" width="9.85546875" style="2" customWidth="1"/>
    <col min="15851" max="15851" width="25.140625" style="2" customWidth="1"/>
    <col min="15852" max="15852" width="20.42578125" style="2" customWidth="1"/>
    <col min="15853" max="15854" width="22.7109375" style="2" customWidth="1"/>
    <col min="15855" max="15855" width="12.85546875" style="2" customWidth="1"/>
    <col min="15856" max="15856" width="21.85546875" style="2" customWidth="1"/>
    <col min="15857" max="16100" width="9.140625" style="2"/>
    <col min="16101" max="16101" width="5.42578125" style="2" customWidth="1"/>
    <col min="16102" max="16102" width="40" style="2" customWidth="1"/>
    <col min="16103" max="16105" width="0" style="2" hidden="1" customWidth="1"/>
    <col min="16106" max="16106" width="9.85546875" style="2" customWidth="1"/>
    <col min="16107" max="16107" width="25.140625" style="2" customWidth="1"/>
    <col min="16108" max="16108" width="20.42578125" style="2" customWidth="1"/>
    <col min="16109" max="16110" width="22.7109375" style="2" customWidth="1"/>
    <col min="16111" max="16111" width="12.85546875" style="2" customWidth="1"/>
    <col min="16112" max="16112" width="21.85546875" style="2" customWidth="1"/>
    <col min="16113" max="16384" width="9.140625" style="2"/>
  </cols>
  <sheetData>
    <row r="1" spans="1:19" x14ac:dyDescent="0.25">
      <c r="N1" s="10" t="s">
        <v>116</v>
      </c>
    </row>
    <row r="2" spans="1:19" x14ac:dyDescent="0.25">
      <c r="N2" s="10" t="s">
        <v>114</v>
      </c>
    </row>
    <row r="3" spans="1:19" x14ac:dyDescent="0.25">
      <c r="N3" s="10" t="s">
        <v>115</v>
      </c>
    </row>
    <row r="5" spans="1:19" x14ac:dyDescent="0.25">
      <c r="A5" s="8"/>
      <c r="B5" s="8"/>
      <c r="C5" s="8"/>
      <c r="D5" s="8"/>
      <c r="E5" s="8"/>
      <c r="F5" s="8"/>
      <c r="G5" s="8"/>
      <c r="H5" s="6"/>
      <c r="I5" s="125" t="s">
        <v>101</v>
      </c>
      <c r="J5" s="125"/>
      <c r="K5" s="125"/>
      <c r="L5" s="125"/>
      <c r="M5" s="125"/>
      <c r="N5" s="125"/>
      <c r="O5" s="8"/>
      <c r="P5" s="8"/>
      <c r="R5" s="8"/>
    </row>
    <row r="6" spans="1:19" x14ac:dyDescent="0.25">
      <c r="A6" s="8"/>
      <c r="B6" s="8"/>
      <c r="C6" s="8"/>
      <c r="D6" s="8"/>
      <c r="E6" s="8"/>
      <c r="F6" s="8"/>
      <c r="G6" s="8"/>
      <c r="H6" s="125" t="s">
        <v>99</v>
      </c>
      <c r="I6" s="125"/>
      <c r="J6" s="125"/>
      <c r="K6" s="125"/>
      <c r="L6" s="125"/>
      <c r="M6" s="125"/>
      <c r="N6" s="125"/>
      <c r="O6" s="8"/>
      <c r="P6" s="8"/>
      <c r="R6" s="8"/>
    </row>
    <row r="7" spans="1:19" x14ac:dyDescent="0.25">
      <c r="A7" s="8"/>
      <c r="B7" s="8"/>
      <c r="C7" s="8"/>
      <c r="D7" s="8"/>
      <c r="E7" s="8"/>
      <c r="F7" s="8"/>
      <c r="G7" s="8"/>
      <c r="H7" s="125" t="s">
        <v>100</v>
      </c>
      <c r="I7" s="125"/>
      <c r="J7" s="125"/>
      <c r="K7" s="125"/>
      <c r="L7" s="125"/>
      <c r="M7" s="125"/>
      <c r="N7" s="125"/>
      <c r="O7" s="8"/>
      <c r="P7" s="8"/>
      <c r="R7" s="8"/>
    </row>
    <row r="8" spans="1:19" ht="18.75" x14ac:dyDescent="0.25">
      <c r="A8" s="97"/>
      <c r="B8" s="98"/>
      <c r="C8" s="99"/>
      <c r="D8" s="100"/>
      <c r="E8" s="101"/>
      <c r="F8" s="102"/>
      <c r="G8" s="99"/>
      <c r="H8" s="102"/>
      <c r="I8" s="101"/>
      <c r="J8" s="102"/>
      <c r="K8" s="1"/>
      <c r="L8" s="6"/>
      <c r="M8" s="6"/>
      <c r="N8" s="6"/>
      <c r="O8" s="6"/>
      <c r="P8" s="6"/>
      <c r="Q8" s="105"/>
      <c r="R8" s="6"/>
      <c r="S8" s="114"/>
    </row>
    <row r="9" spans="1:19" ht="61.5" customHeight="1" x14ac:dyDescent="0.25">
      <c r="A9" s="126" t="s">
        <v>113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03"/>
      <c r="P9" s="103"/>
      <c r="Q9" s="106"/>
      <c r="R9" s="103"/>
      <c r="S9" s="106"/>
    </row>
    <row r="10" spans="1:19" x14ac:dyDescent="0.25">
      <c r="A10" s="127" t="s">
        <v>35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</row>
    <row r="11" spans="1:19" s="1" customFormat="1" x14ac:dyDescent="0.25">
      <c r="Q11" s="107"/>
      <c r="S11" s="107"/>
    </row>
    <row r="12" spans="1:19" ht="74.25" customHeight="1" x14ac:dyDescent="0.25">
      <c r="A12" s="124" t="s">
        <v>102</v>
      </c>
      <c r="B12" s="124" t="s">
        <v>4</v>
      </c>
      <c r="C12" s="129" t="s">
        <v>111</v>
      </c>
      <c r="D12" s="129" t="s">
        <v>0</v>
      </c>
      <c r="E12" s="129" t="s">
        <v>103</v>
      </c>
      <c r="F12" s="129"/>
      <c r="G12" s="129" t="s">
        <v>104</v>
      </c>
      <c r="H12" s="129"/>
      <c r="I12" s="129" t="s">
        <v>105</v>
      </c>
      <c r="J12" s="129"/>
      <c r="K12" s="124" t="s">
        <v>110</v>
      </c>
      <c r="L12" s="124"/>
      <c r="M12" s="124" t="s">
        <v>112</v>
      </c>
      <c r="N12" s="124"/>
      <c r="O12" s="115"/>
    </row>
    <row r="13" spans="1:19" s="1" customFormat="1" ht="31.5" x14ac:dyDescent="0.25">
      <c r="A13" s="124"/>
      <c r="B13" s="124"/>
      <c r="C13" s="3" t="s">
        <v>5</v>
      </c>
      <c r="D13" s="4" t="s">
        <v>6</v>
      </c>
      <c r="E13" s="12" t="s">
        <v>5</v>
      </c>
      <c r="F13" s="4" t="s">
        <v>6</v>
      </c>
      <c r="G13" s="3" t="s">
        <v>5</v>
      </c>
      <c r="H13" s="13" t="s">
        <v>6</v>
      </c>
      <c r="I13" s="3" t="s">
        <v>5</v>
      </c>
      <c r="J13" s="4" t="s">
        <v>6</v>
      </c>
      <c r="K13" s="119" t="s">
        <v>5</v>
      </c>
      <c r="L13" s="119" t="s">
        <v>6</v>
      </c>
      <c r="M13" s="119" t="s">
        <v>5</v>
      </c>
      <c r="N13" s="119" t="s">
        <v>6</v>
      </c>
      <c r="O13" s="116"/>
      <c r="Q13" s="107"/>
      <c r="S13" s="107"/>
    </row>
    <row r="14" spans="1:19" ht="52.5" customHeight="1" x14ac:dyDescent="0.25">
      <c r="A14" s="110">
        <v>1</v>
      </c>
      <c r="B14" s="120" t="s">
        <v>108</v>
      </c>
      <c r="C14" s="110">
        <v>2364.7881687690301</v>
      </c>
      <c r="D14" s="111">
        <v>458108.89236328838</v>
      </c>
      <c r="E14" s="110">
        <v>712.95</v>
      </c>
      <c r="F14" s="111">
        <v>138113.31565500001</v>
      </c>
      <c r="G14" s="110">
        <v>1387.4181687690302</v>
      </c>
      <c r="H14" s="111">
        <v>268771.89633028844</v>
      </c>
      <c r="I14" s="110">
        <v>264.41999999999996</v>
      </c>
      <c r="J14" s="111">
        <v>51223.68037799999</v>
      </c>
      <c r="K14" s="110">
        <v>73.211831230969892</v>
      </c>
      <c r="L14" s="111">
        <v>14182.661836711595</v>
      </c>
      <c r="M14" s="110">
        <f>C14+K14</f>
        <v>2438</v>
      </c>
      <c r="N14" s="111">
        <f>D14+L14</f>
        <v>472291.55419999996</v>
      </c>
      <c r="O14" s="117"/>
      <c r="P14" s="7"/>
      <c r="R14" s="109"/>
    </row>
    <row r="15" spans="1:19" ht="52.5" customHeight="1" x14ac:dyDescent="0.25">
      <c r="A15" s="110">
        <v>2</v>
      </c>
      <c r="B15" s="120" t="s">
        <v>106</v>
      </c>
      <c r="C15" s="121">
        <v>451</v>
      </c>
      <c r="D15" s="111">
        <v>114889.81</v>
      </c>
      <c r="E15" s="110">
        <v>213.15</v>
      </c>
      <c r="F15" s="111">
        <v>54298.81149</v>
      </c>
      <c r="G15" s="110">
        <f>C15-E15</f>
        <v>237.85</v>
      </c>
      <c r="H15" s="111">
        <f>D15-F15</f>
        <v>60590.998509999998</v>
      </c>
      <c r="I15" s="110">
        <v>0</v>
      </c>
      <c r="J15" s="111">
        <v>0</v>
      </c>
      <c r="K15" s="110">
        <v>0</v>
      </c>
      <c r="L15" s="111">
        <v>0</v>
      </c>
      <c r="M15" s="110">
        <f t="shared" ref="M15:M18" si="0">C15+K15</f>
        <v>451</v>
      </c>
      <c r="N15" s="111">
        <f t="shared" ref="N15:N18" si="1">D15+L15</f>
        <v>114889.81</v>
      </c>
      <c r="O15" s="117"/>
      <c r="P15" s="7"/>
      <c r="R15" s="109"/>
    </row>
    <row r="16" spans="1:19" ht="52.5" customHeight="1" x14ac:dyDescent="0.25">
      <c r="A16" s="110">
        <v>3</v>
      </c>
      <c r="B16" s="120" t="s">
        <v>107</v>
      </c>
      <c r="C16" s="110">
        <v>30</v>
      </c>
      <c r="D16" s="111">
        <v>9195.2759999999998</v>
      </c>
      <c r="E16" s="110">
        <v>15</v>
      </c>
      <c r="F16" s="111">
        <v>4597.6379999999999</v>
      </c>
      <c r="G16" s="110">
        <v>15</v>
      </c>
      <c r="H16" s="111">
        <v>4597.6379999999999</v>
      </c>
      <c r="I16" s="110">
        <v>0</v>
      </c>
      <c r="J16" s="111">
        <v>0</v>
      </c>
      <c r="K16" s="110">
        <v>168</v>
      </c>
      <c r="L16" s="111">
        <v>51493.545600000005</v>
      </c>
      <c r="M16" s="110">
        <f t="shared" si="0"/>
        <v>198</v>
      </c>
      <c r="N16" s="111">
        <f t="shared" si="1"/>
        <v>60688.821600000003</v>
      </c>
      <c r="O16" s="117"/>
      <c r="P16" s="7"/>
      <c r="R16" s="109"/>
    </row>
    <row r="17" spans="1:19" ht="52.5" customHeight="1" x14ac:dyDescent="0.25">
      <c r="A17" s="110">
        <v>4</v>
      </c>
      <c r="B17" s="120" t="s">
        <v>109</v>
      </c>
      <c r="C17" s="110">
        <v>238.62374945628534</v>
      </c>
      <c r="D17" s="111">
        <v>47606.511823401481</v>
      </c>
      <c r="E17" s="110">
        <v>0</v>
      </c>
      <c r="F17" s="111">
        <v>0</v>
      </c>
      <c r="G17" s="110">
        <v>222.80374945628535</v>
      </c>
      <c r="H17" s="111">
        <v>44450.350633401482</v>
      </c>
      <c r="I17" s="110">
        <v>15.819999999999999</v>
      </c>
      <c r="J17" s="111">
        <v>3156.1611899999994</v>
      </c>
      <c r="K17" s="110">
        <v>256.37625054371466</v>
      </c>
      <c r="L17" s="111">
        <v>51148.21567659852</v>
      </c>
      <c r="M17" s="110">
        <f t="shared" si="0"/>
        <v>495</v>
      </c>
      <c r="N17" s="111">
        <f t="shared" si="1"/>
        <v>98754.727500000008</v>
      </c>
      <c r="O17" s="117"/>
      <c r="P17" s="7"/>
      <c r="R17" s="109"/>
    </row>
    <row r="18" spans="1:19" s="5" customFormat="1" x14ac:dyDescent="0.25">
      <c r="A18" s="128" t="s">
        <v>0</v>
      </c>
      <c r="B18" s="128"/>
      <c r="C18" s="122">
        <f t="shared" ref="C18:J18" si="2">SUM(C14:C17)</f>
        <v>3084.4119182253153</v>
      </c>
      <c r="D18" s="123">
        <f t="shared" si="2"/>
        <v>629800.49018668977</v>
      </c>
      <c r="E18" s="112">
        <f t="shared" si="2"/>
        <v>941.1</v>
      </c>
      <c r="F18" s="113">
        <f t="shared" si="2"/>
        <v>197009.76514500001</v>
      </c>
      <c r="G18" s="112">
        <f t="shared" si="2"/>
        <v>1863.0719182253156</v>
      </c>
      <c r="H18" s="113">
        <f t="shared" si="2"/>
        <v>378410.8834736899</v>
      </c>
      <c r="I18" s="112">
        <f t="shared" si="2"/>
        <v>280.23999999999995</v>
      </c>
      <c r="J18" s="113">
        <f t="shared" si="2"/>
        <v>54379.841567999989</v>
      </c>
      <c r="K18" s="112">
        <v>497.58808177468472</v>
      </c>
      <c r="L18" s="113">
        <f>SUM(L14:L17)</f>
        <v>116824.42311331013</v>
      </c>
      <c r="M18" s="112">
        <f t="shared" si="0"/>
        <v>3582</v>
      </c>
      <c r="N18" s="113">
        <f t="shared" si="1"/>
        <v>746624.9132999999</v>
      </c>
      <c r="O18" s="118"/>
      <c r="P18" s="7"/>
      <c r="Q18" s="104"/>
      <c r="R18" s="109"/>
      <c r="S18" s="108"/>
    </row>
    <row r="19" spans="1:19" x14ac:dyDescent="0.25">
      <c r="B19" s="9"/>
      <c r="C19" s="7"/>
      <c r="J19" s="8"/>
    </row>
    <row r="20" spans="1:19" x14ac:dyDescent="0.25">
      <c r="C20" s="7"/>
    </row>
  </sheetData>
  <mergeCells count="14">
    <mergeCell ref="A18:B18"/>
    <mergeCell ref="C12:D12"/>
    <mergeCell ref="E12:F12"/>
    <mergeCell ref="G12:H12"/>
    <mergeCell ref="I12:J12"/>
    <mergeCell ref="B12:B13"/>
    <mergeCell ref="A12:A13"/>
    <mergeCell ref="K12:L12"/>
    <mergeCell ref="M12:N12"/>
    <mergeCell ref="I5:N5"/>
    <mergeCell ref="H6:N6"/>
    <mergeCell ref="H7:N7"/>
    <mergeCell ref="A9:N9"/>
    <mergeCell ref="A10:N10"/>
  </mergeCells>
  <printOptions horizontalCentered="1"/>
  <pageMargins left="0.39370078740157483" right="0.39370078740157483" top="0.98425196850393704" bottom="0.39370078740157483" header="0.62992125984251968" footer="0.15748031496062992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30107-00AD-4ABE-9B9B-6851270D909D}">
  <dimension ref="A1:H8"/>
  <sheetViews>
    <sheetView workbookViewId="0">
      <selection activeCell="G3" sqref="G3"/>
    </sheetView>
  </sheetViews>
  <sheetFormatPr defaultRowHeight="15" x14ac:dyDescent="0.25"/>
  <cols>
    <col min="1" max="1" width="27.28515625" style="75" customWidth="1"/>
    <col min="2" max="3" width="9.140625" style="75"/>
    <col min="4" max="4" width="16.85546875" style="94" customWidth="1"/>
    <col min="5" max="6" width="9.140625" style="95"/>
    <col min="7" max="7" width="15.42578125" style="95" customWidth="1"/>
    <col min="8" max="8" width="9.140625" style="76"/>
    <col min="9" max="16384" width="9.140625" style="75"/>
  </cols>
  <sheetData>
    <row r="1" spans="1:8" x14ac:dyDescent="0.25">
      <c r="A1" s="75" t="s">
        <v>95</v>
      </c>
      <c r="B1" s="130" t="s">
        <v>0</v>
      </c>
      <c r="C1" s="130"/>
      <c r="D1" s="130"/>
      <c r="E1" s="131" t="s">
        <v>96</v>
      </c>
      <c r="F1" s="131"/>
      <c r="G1" s="131"/>
    </row>
    <row r="2" spans="1:8" s="82" customFormat="1" x14ac:dyDescent="0.25">
      <c r="A2" s="77" t="s">
        <v>97</v>
      </c>
      <c r="B2" s="77" t="s">
        <v>5</v>
      </c>
      <c r="C2" s="77" t="s">
        <v>98</v>
      </c>
      <c r="D2" s="78" t="s">
        <v>6</v>
      </c>
      <c r="E2" s="79" t="s">
        <v>5</v>
      </c>
      <c r="F2" s="79" t="s">
        <v>98</v>
      </c>
      <c r="G2" s="80" t="s">
        <v>6</v>
      </c>
      <c r="H2" s="81"/>
    </row>
    <row r="3" spans="1:8" ht="15.75" x14ac:dyDescent="0.25">
      <c r="A3" s="83" t="s">
        <v>1</v>
      </c>
      <c r="B3" s="84">
        <v>237</v>
      </c>
      <c r="C3" s="85">
        <v>84.2</v>
      </c>
      <c r="D3" s="86">
        <f>B3*C3</f>
        <v>19955.400000000001</v>
      </c>
      <c r="E3" s="87">
        <f>КС!$E$18</f>
        <v>941.1</v>
      </c>
      <c r="F3" s="88">
        <f>G3/E3</f>
        <v>17.81164169588779</v>
      </c>
      <c r="G3" s="88">
        <f>D3*0.84</f>
        <v>16762.536</v>
      </c>
      <c r="H3" s="76">
        <v>0.84</v>
      </c>
    </row>
    <row r="4" spans="1:8" ht="15.75" x14ac:dyDescent="0.25">
      <c r="A4" s="83" t="s">
        <v>39</v>
      </c>
      <c r="B4" s="84">
        <v>1043</v>
      </c>
      <c r="C4" s="85">
        <v>84.2</v>
      </c>
      <c r="D4" s="86">
        <f t="shared" ref="D4:D6" si="0">B4*C4</f>
        <v>87820.6</v>
      </c>
      <c r="E4" s="87"/>
      <c r="F4" s="87"/>
      <c r="G4" s="88"/>
      <c r="H4" s="76">
        <v>0</v>
      </c>
    </row>
    <row r="5" spans="1:8" ht="15.75" x14ac:dyDescent="0.25">
      <c r="A5" s="83" t="s">
        <v>2</v>
      </c>
      <c r="B5" s="84">
        <v>3303</v>
      </c>
      <c r="C5" s="85">
        <v>84.2</v>
      </c>
      <c r="D5" s="86">
        <f t="shared" si="0"/>
        <v>278112.60000000003</v>
      </c>
      <c r="E5" s="87">
        <f>КС!$G$18</f>
        <v>1863.0719182253156</v>
      </c>
      <c r="F5" s="88">
        <f t="shared" ref="F5:F7" si="1">G5/E5</f>
        <v>117.48049769785101</v>
      </c>
      <c r="G5" s="88">
        <f>D5*0.787</f>
        <v>218874.61620000005</v>
      </c>
      <c r="H5" s="76">
        <v>0.78700000000000003</v>
      </c>
    </row>
    <row r="6" spans="1:8" ht="15.75" x14ac:dyDescent="0.25">
      <c r="A6" s="83" t="s">
        <v>3</v>
      </c>
      <c r="B6" s="84">
        <v>3403</v>
      </c>
      <c r="C6" s="85">
        <v>84.2</v>
      </c>
      <c r="D6" s="86">
        <f t="shared" si="0"/>
        <v>286532.60000000003</v>
      </c>
      <c r="E6" s="87">
        <f>КС!$I$18</f>
        <v>280.23999999999995</v>
      </c>
      <c r="F6" s="88">
        <f t="shared" si="1"/>
        <v>603.24805166999738</v>
      </c>
      <c r="G6" s="88">
        <f>D6*0.59</f>
        <v>169054.23400000003</v>
      </c>
      <c r="H6" s="76">
        <v>0.59</v>
      </c>
    </row>
    <row r="7" spans="1:8" ht="15.75" x14ac:dyDescent="0.25">
      <c r="A7" s="89" t="s">
        <v>0</v>
      </c>
      <c r="B7" s="90">
        <f>SUM(B3:B6)</f>
        <v>7986</v>
      </c>
      <c r="C7" s="90"/>
      <c r="D7" s="91">
        <f>SUM(D3:D6)</f>
        <v>672421.20000000007</v>
      </c>
      <c r="E7" s="92">
        <f>SUM(E3:E6)</f>
        <v>3084.4119182253153</v>
      </c>
      <c r="F7" s="93">
        <f t="shared" si="1"/>
        <v>131.20536326835625</v>
      </c>
      <c r="G7" s="93">
        <f>SUM(G3:G6)</f>
        <v>404691.38620000007</v>
      </c>
    </row>
    <row r="8" spans="1:8" x14ac:dyDescent="0.25">
      <c r="G8" s="96">
        <f>G7/D7</f>
        <v>0.60184209867267724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BEC5-5EB0-42DA-99C1-1556FF374E6F}">
  <dimension ref="A1:R38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O16" sqref="O16"/>
    </sheetView>
  </sheetViews>
  <sheetFormatPr defaultRowHeight="15" x14ac:dyDescent="0.25"/>
  <cols>
    <col min="1" max="1" width="11.85546875" style="14" bestFit="1" customWidth="1"/>
    <col min="2" max="2" width="32.85546875" style="14" customWidth="1"/>
    <col min="3" max="3" width="11.140625" style="15" customWidth="1"/>
    <col min="4" max="4" width="9" style="16" customWidth="1"/>
    <col min="5" max="5" width="14.7109375" style="17" bestFit="1" customWidth="1"/>
    <col min="6" max="6" width="8.140625" style="14" customWidth="1"/>
    <col min="7" max="7" width="10.140625" style="16" customWidth="1"/>
    <col min="8" max="8" width="16.5703125" style="17" bestFit="1" customWidth="1"/>
    <col min="9" max="9" width="7.28515625" style="16" customWidth="1"/>
    <col min="10" max="10" width="16.42578125" style="17" customWidth="1"/>
    <col min="11" max="11" width="6.140625" style="16" customWidth="1"/>
    <col min="12" max="12" width="15.28515625" style="17" bestFit="1" customWidth="1"/>
    <col min="13" max="13" width="7.42578125" style="17" customWidth="1"/>
    <col min="14" max="14" width="8.7109375" style="16" customWidth="1"/>
    <col min="15" max="15" width="18.7109375" style="17" customWidth="1"/>
    <col min="16" max="17" width="9.140625" style="17"/>
    <col min="18" max="18" width="15" style="71" customWidth="1"/>
    <col min="19" max="16384" width="9.140625" style="17"/>
  </cols>
  <sheetData>
    <row r="1" spans="1:18" x14ac:dyDescent="0.25">
      <c r="B1" s="27" t="s">
        <v>87</v>
      </c>
      <c r="D1" s="132" t="s">
        <v>94</v>
      </c>
      <c r="E1" s="132"/>
      <c r="F1" s="32"/>
      <c r="H1" s="16"/>
      <c r="J1" s="16"/>
      <c r="L1" s="16"/>
      <c r="M1" s="16"/>
      <c r="O1" s="16"/>
    </row>
    <row r="2" spans="1:18" x14ac:dyDescent="0.25">
      <c r="A2" s="137" t="s">
        <v>36</v>
      </c>
      <c r="B2" s="137" t="s">
        <v>37</v>
      </c>
      <c r="C2" s="139" t="s">
        <v>38</v>
      </c>
      <c r="D2" s="133" t="s">
        <v>1</v>
      </c>
      <c r="E2" s="134"/>
      <c r="F2" s="33"/>
      <c r="G2" s="141" t="s">
        <v>39</v>
      </c>
      <c r="H2" s="133" t="s">
        <v>39</v>
      </c>
      <c r="I2" s="133" t="s">
        <v>40</v>
      </c>
      <c r="J2" s="133" t="s">
        <v>40</v>
      </c>
      <c r="K2" s="133" t="s">
        <v>2</v>
      </c>
      <c r="L2" s="134" t="s">
        <v>2</v>
      </c>
      <c r="M2" s="18"/>
      <c r="N2" s="135" t="s">
        <v>40</v>
      </c>
      <c r="O2" s="136" t="s">
        <v>40</v>
      </c>
      <c r="P2" s="18"/>
      <c r="R2" s="15" t="s">
        <v>0</v>
      </c>
    </row>
    <row r="3" spans="1:18" x14ac:dyDescent="0.25">
      <c r="A3" s="138"/>
      <c r="B3" s="138"/>
      <c r="C3" s="140"/>
      <c r="D3" s="19" t="s">
        <v>5</v>
      </c>
      <c r="E3" s="36" t="s">
        <v>41</v>
      </c>
      <c r="F3" s="34" t="s">
        <v>88</v>
      </c>
      <c r="G3" s="37" t="s">
        <v>5</v>
      </c>
      <c r="H3" s="19" t="s">
        <v>41</v>
      </c>
      <c r="I3" s="19" t="s">
        <v>5</v>
      </c>
      <c r="J3" s="19" t="s">
        <v>41</v>
      </c>
      <c r="K3" s="19" t="s">
        <v>5</v>
      </c>
      <c r="L3" s="36" t="s">
        <v>41</v>
      </c>
      <c r="M3" s="34" t="s">
        <v>88</v>
      </c>
      <c r="N3" s="37" t="s">
        <v>5</v>
      </c>
      <c r="O3" s="19" t="s">
        <v>41</v>
      </c>
      <c r="P3" s="34" t="s">
        <v>88</v>
      </c>
    </row>
    <row r="4" spans="1:18" x14ac:dyDescent="0.25">
      <c r="A4" s="28" t="s">
        <v>7</v>
      </c>
      <c r="B4" s="29" t="s">
        <v>42</v>
      </c>
      <c r="C4" s="20" t="s">
        <v>7</v>
      </c>
      <c r="D4" s="21">
        <v>60</v>
      </c>
      <c r="E4" s="22">
        <v>6037689.1399999969</v>
      </c>
      <c r="F4" s="38">
        <f>E4/$E$32</f>
        <v>0.30702946800164876</v>
      </c>
      <c r="G4" s="21"/>
      <c r="H4" s="22"/>
      <c r="I4" s="21"/>
      <c r="J4" s="22"/>
      <c r="K4" s="21"/>
      <c r="L4" s="22"/>
      <c r="M4" s="40"/>
      <c r="N4" s="21"/>
      <c r="O4" s="22"/>
    </row>
    <row r="5" spans="1:18" x14ac:dyDescent="0.25">
      <c r="A5" s="30" t="s">
        <v>8</v>
      </c>
      <c r="B5" s="31" t="s">
        <v>43</v>
      </c>
      <c r="C5" s="20" t="s">
        <v>8</v>
      </c>
      <c r="D5" s="23">
        <v>62</v>
      </c>
      <c r="E5" s="24">
        <v>10702422.889999997</v>
      </c>
      <c r="F5" s="38">
        <f t="shared" ref="F5:F6" si="0">E5/$E$32</f>
        <v>0.54424120388638775</v>
      </c>
      <c r="G5" s="23"/>
      <c r="H5" s="24"/>
      <c r="I5" s="23"/>
      <c r="J5" s="24"/>
      <c r="K5" s="23"/>
      <c r="L5" s="24"/>
      <c r="M5" s="41"/>
      <c r="N5" s="23"/>
      <c r="O5" s="24"/>
    </row>
    <row r="6" spans="1:18" x14ac:dyDescent="0.25">
      <c r="A6" s="30" t="s">
        <v>9</v>
      </c>
      <c r="B6" s="31" t="s">
        <v>44</v>
      </c>
      <c r="C6" s="20" t="s">
        <v>9</v>
      </c>
      <c r="D6" s="23">
        <v>20</v>
      </c>
      <c r="E6" s="24">
        <v>2924740.27</v>
      </c>
      <c r="F6" s="38">
        <f t="shared" si="0"/>
        <v>0.14872932811196354</v>
      </c>
      <c r="G6" s="23"/>
      <c r="H6" s="24"/>
      <c r="I6" s="23"/>
      <c r="J6" s="24"/>
      <c r="K6" s="23"/>
      <c r="L6" s="24"/>
      <c r="M6" s="41"/>
      <c r="N6" s="23"/>
      <c r="O6" s="24"/>
    </row>
    <row r="7" spans="1:18" x14ac:dyDescent="0.25">
      <c r="A7" s="30" t="s">
        <v>10</v>
      </c>
      <c r="B7" s="31" t="s">
        <v>45</v>
      </c>
      <c r="C7" s="20" t="s">
        <v>10</v>
      </c>
      <c r="D7" s="23" t="s">
        <v>46</v>
      </c>
      <c r="E7" s="24"/>
      <c r="F7" s="39"/>
      <c r="G7" s="23"/>
      <c r="H7" s="24"/>
      <c r="I7" s="23"/>
      <c r="J7" s="24"/>
      <c r="K7" s="23">
        <v>505</v>
      </c>
      <c r="L7" s="24">
        <v>22425270.589999869</v>
      </c>
      <c r="M7" s="38">
        <f t="shared" ref="M7:M15" si="1">L7/$L$32</f>
        <v>0.10692411068525452</v>
      </c>
      <c r="O7" s="24"/>
    </row>
    <row r="8" spans="1:18" x14ac:dyDescent="0.25">
      <c r="A8" s="30" t="s">
        <v>11</v>
      </c>
      <c r="B8" s="31" t="s">
        <v>47</v>
      </c>
      <c r="C8" s="20" t="s">
        <v>11</v>
      </c>
      <c r="D8" s="23" t="s">
        <v>46</v>
      </c>
      <c r="E8" s="24"/>
      <c r="F8" s="39"/>
      <c r="G8" s="23"/>
      <c r="H8" s="24"/>
      <c r="I8" s="23"/>
      <c r="J8" s="24"/>
      <c r="K8" s="23">
        <v>136</v>
      </c>
      <c r="L8" s="24">
        <v>15503898.450000023</v>
      </c>
      <c r="M8" s="38">
        <f t="shared" si="1"/>
        <v>7.3922878534183084E-2</v>
      </c>
      <c r="O8" s="24"/>
    </row>
    <row r="9" spans="1:18" x14ac:dyDescent="0.25">
      <c r="A9" s="30" t="s">
        <v>12</v>
      </c>
      <c r="B9" s="31" t="s">
        <v>48</v>
      </c>
      <c r="C9" s="20" t="s">
        <v>12</v>
      </c>
      <c r="D9" s="23" t="s">
        <v>46</v>
      </c>
      <c r="E9" s="24"/>
      <c r="F9" s="39"/>
      <c r="G9" s="23"/>
      <c r="H9" s="24"/>
      <c r="I9" s="23"/>
      <c r="J9" s="24"/>
      <c r="K9" s="23">
        <v>43</v>
      </c>
      <c r="L9" s="24">
        <v>8653906.1600000001</v>
      </c>
      <c r="M9" s="38">
        <f t="shared" si="1"/>
        <v>4.1261986846404933E-2</v>
      </c>
      <c r="O9" s="24"/>
    </row>
    <row r="10" spans="1:18" x14ac:dyDescent="0.25">
      <c r="A10" s="30" t="s">
        <v>13</v>
      </c>
      <c r="B10" s="31" t="s">
        <v>49</v>
      </c>
      <c r="C10" s="20" t="s">
        <v>13</v>
      </c>
      <c r="D10" s="23" t="s">
        <v>46</v>
      </c>
      <c r="E10" s="24"/>
      <c r="F10" s="39"/>
      <c r="G10" s="23"/>
      <c r="H10" s="24"/>
      <c r="I10" s="23"/>
      <c r="J10" s="24"/>
      <c r="K10" s="23">
        <v>32</v>
      </c>
      <c r="L10" s="24">
        <v>2424808</v>
      </c>
      <c r="M10" s="38">
        <f t="shared" si="1"/>
        <v>1.1561530013292569E-2</v>
      </c>
      <c r="O10" s="24"/>
    </row>
    <row r="11" spans="1:18" x14ac:dyDescent="0.25">
      <c r="A11" s="30" t="s">
        <v>14</v>
      </c>
      <c r="B11" s="31" t="s">
        <v>50</v>
      </c>
      <c r="C11" s="20" t="s">
        <v>14</v>
      </c>
      <c r="D11" s="23" t="s">
        <v>46</v>
      </c>
      <c r="E11" s="24"/>
      <c r="F11" s="39"/>
      <c r="G11" s="23"/>
      <c r="H11" s="24"/>
      <c r="I11" s="23"/>
      <c r="J11" s="24"/>
      <c r="K11" s="23">
        <v>4</v>
      </c>
      <c r="L11" s="24">
        <v>614805.28</v>
      </c>
      <c r="M11" s="38">
        <f t="shared" si="1"/>
        <v>2.9314031036893401E-3</v>
      </c>
      <c r="O11" s="24"/>
    </row>
    <row r="12" spans="1:18" x14ac:dyDescent="0.25">
      <c r="A12" s="30" t="s">
        <v>15</v>
      </c>
      <c r="B12" s="31" t="s">
        <v>51</v>
      </c>
      <c r="C12" s="20" t="s">
        <v>15</v>
      </c>
      <c r="D12" s="23" t="s">
        <v>46</v>
      </c>
      <c r="E12" s="24"/>
      <c r="F12" s="39"/>
      <c r="G12" s="23"/>
      <c r="H12" s="24"/>
      <c r="I12" s="23"/>
      <c r="J12" s="24"/>
      <c r="K12" s="23">
        <v>3</v>
      </c>
      <c r="L12" s="24">
        <v>650159.19000000006</v>
      </c>
      <c r="M12" s="38">
        <f t="shared" si="1"/>
        <v>3.099971209515552E-3</v>
      </c>
      <c r="O12" s="24"/>
    </row>
    <row r="13" spans="1:18" x14ac:dyDescent="0.25">
      <c r="A13" s="30" t="s">
        <v>16</v>
      </c>
      <c r="B13" s="31" t="s">
        <v>52</v>
      </c>
      <c r="C13" s="20" t="s">
        <v>16</v>
      </c>
      <c r="D13" s="23" t="s">
        <v>46</v>
      </c>
      <c r="E13" s="24"/>
      <c r="F13" s="39"/>
      <c r="G13" s="23"/>
      <c r="H13" s="24"/>
      <c r="I13" s="23"/>
      <c r="J13" s="24"/>
      <c r="K13" s="23">
        <v>429</v>
      </c>
      <c r="L13" s="24">
        <v>138538214.40000021</v>
      </c>
      <c r="M13" s="38">
        <f t="shared" si="1"/>
        <v>0.66055280408740125</v>
      </c>
      <c r="O13" s="24"/>
    </row>
    <row r="14" spans="1:18" x14ac:dyDescent="0.25">
      <c r="A14" s="30" t="s">
        <v>17</v>
      </c>
      <c r="B14" s="31" t="s">
        <v>53</v>
      </c>
      <c r="C14" s="20" t="s">
        <v>17</v>
      </c>
      <c r="D14" s="23" t="s">
        <v>46</v>
      </c>
      <c r="E14" s="24"/>
      <c r="F14" s="39"/>
      <c r="G14" s="23"/>
      <c r="H14" s="24"/>
      <c r="I14" s="23"/>
      <c r="J14" s="24"/>
      <c r="K14" s="23">
        <v>32</v>
      </c>
      <c r="L14" s="24">
        <v>13397190.969999997</v>
      </c>
      <c r="M14" s="38">
        <f t="shared" si="1"/>
        <v>6.3878057765178575E-2</v>
      </c>
      <c r="O14" s="24"/>
    </row>
    <row r="15" spans="1:18" x14ac:dyDescent="0.25">
      <c r="A15" s="30" t="s">
        <v>18</v>
      </c>
      <c r="B15" s="31" t="s">
        <v>54</v>
      </c>
      <c r="C15" s="20" t="s">
        <v>18</v>
      </c>
      <c r="D15" s="23" t="s">
        <v>46</v>
      </c>
      <c r="E15" s="24"/>
      <c r="F15" s="39"/>
      <c r="G15" s="23"/>
      <c r="H15" s="24"/>
      <c r="I15" s="23"/>
      <c r="J15" s="24"/>
      <c r="K15" s="23">
        <v>14</v>
      </c>
      <c r="L15" s="24">
        <v>7522465.7499999963</v>
      </c>
      <c r="M15" s="38">
        <f t="shared" si="1"/>
        <v>3.5867257755084259E-2</v>
      </c>
      <c r="O15" s="24"/>
    </row>
    <row r="16" spans="1:18" x14ac:dyDescent="0.25">
      <c r="A16" s="30" t="s">
        <v>55</v>
      </c>
      <c r="B16" s="31" t="s">
        <v>56</v>
      </c>
      <c r="C16" s="20" t="s">
        <v>19</v>
      </c>
      <c r="D16" s="23" t="s">
        <v>46</v>
      </c>
      <c r="E16" s="24"/>
      <c r="F16" s="39"/>
      <c r="G16" s="23">
        <v>416</v>
      </c>
      <c r="H16" s="24">
        <v>4956666.6700000511</v>
      </c>
      <c r="I16" s="23">
        <v>46</v>
      </c>
      <c r="J16" s="24">
        <v>573076.73999999987</v>
      </c>
      <c r="K16" s="23"/>
      <c r="L16" s="24"/>
      <c r="M16" s="41"/>
      <c r="N16" s="35">
        <v>462</v>
      </c>
      <c r="O16" s="26">
        <v>5529743.41000007</v>
      </c>
      <c r="P16" s="38">
        <f>O16/$O$32</f>
        <v>4.0719525508641621E-2</v>
      </c>
      <c r="Q16" s="25"/>
      <c r="R16" s="72"/>
    </row>
    <row r="17" spans="1:18" x14ac:dyDescent="0.25">
      <c r="A17" s="30" t="s">
        <v>57</v>
      </c>
      <c r="B17" s="31" t="s">
        <v>58</v>
      </c>
      <c r="C17" s="20" t="s">
        <v>20</v>
      </c>
      <c r="D17" s="23" t="s">
        <v>46</v>
      </c>
      <c r="E17" s="24"/>
      <c r="F17" s="39"/>
      <c r="G17" s="23">
        <v>1475</v>
      </c>
      <c r="H17" s="24">
        <v>29491158.47000036</v>
      </c>
      <c r="I17" s="23">
        <v>214</v>
      </c>
      <c r="J17" s="24">
        <v>4449333.919999985</v>
      </c>
      <c r="K17" s="23"/>
      <c r="L17" s="24"/>
      <c r="M17" s="41"/>
      <c r="N17" s="35">
        <v>1689</v>
      </c>
      <c r="O17" s="26">
        <v>33940492.390000612</v>
      </c>
      <c r="P17" s="38">
        <f t="shared" ref="P17:P31" si="2">O17/$O$32</f>
        <v>0.24992854879146537</v>
      </c>
      <c r="Q17" s="25"/>
      <c r="R17" s="72"/>
    </row>
    <row r="18" spans="1:18" x14ac:dyDescent="0.25">
      <c r="A18" s="30" t="s">
        <v>59</v>
      </c>
      <c r="B18" s="31" t="s">
        <v>60</v>
      </c>
      <c r="C18" s="20" t="s">
        <v>21</v>
      </c>
      <c r="D18" s="23" t="s">
        <v>46</v>
      </c>
      <c r="E18" s="24"/>
      <c r="F18" s="39"/>
      <c r="G18" s="23">
        <v>312</v>
      </c>
      <c r="H18" s="24">
        <v>8669013.7200000007</v>
      </c>
      <c r="I18" s="23">
        <v>35</v>
      </c>
      <c r="J18" s="24">
        <v>991483.68999999959</v>
      </c>
      <c r="K18" s="23"/>
      <c r="L18" s="24"/>
      <c r="M18" s="41"/>
      <c r="N18" s="35">
        <v>347</v>
      </c>
      <c r="O18" s="26">
        <v>9660497.4100000151</v>
      </c>
      <c r="P18" s="38">
        <f t="shared" si="2"/>
        <v>7.1137273747871224E-2</v>
      </c>
      <c r="Q18" s="25"/>
      <c r="R18" s="72"/>
    </row>
    <row r="19" spans="1:18" x14ac:dyDescent="0.25">
      <c r="A19" s="30" t="s">
        <v>61</v>
      </c>
      <c r="B19" s="31" t="s">
        <v>62</v>
      </c>
      <c r="C19" s="20" t="s">
        <v>22</v>
      </c>
      <c r="D19" s="23" t="s">
        <v>46</v>
      </c>
      <c r="E19" s="24"/>
      <c r="F19" s="39"/>
      <c r="G19" s="23">
        <v>85</v>
      </c>
      <c r="H19" s="24">
        <v>3186187.6000000038</v>
      </c>
      <c r="I19" s="23">
        <v>9</v>
      </c>
      <c r="J19" s="24">
        <v>343960.02</v>
      </c>
      <c r="K19" s="23"/>
      <c r="L19" s="24"/>
      <c r="M19" s="41"/>
      <c r="N19" s="35">
        <v>94</v>
      </c>
      <c r="O19" s="26">
        <v>3530147.620000002</v>
      </c>
      <c r="P19" s="38">
        <f t="shared" si="2"/>
        <v>2.5995046316599119E-2</v>
      </c>
      <c r="Q19" s="25"/>
      <c r="R19" s="72"/>
    </row>
    <row r="20" spans="1:18" x14ac:dyDescent="0.25">
      <c r="A20" s="30" t="s">
        <v>63</v>
      </c>
      <c r="B20" s="31" t="s">
        <v>64</v>
      </c>
      <c r="C20" s="20" t="s">
        <v>23</v>
      </c>
      <c r="D20" s="23" t="s">
        <v>46</v>
      </c>
      <c r="E20" s="24"/>
      <c r="F20" s="39"/>
      <c r="G20" s="23">
        <v>226</v>
      </c>
      <c r="H20" s="24">
        <v>11640536.349999961</v>
      </c>
      <c r="I20" s="23">
        <v>23</v>
      </c>
      <c r="J20" s="24">
        <v>1210923.3199999998</v>
      </c>
      <c r="K20" s="23"/>
      <c r="L20" s="24"/>
      <c r="M20" s="41"/>
      <c r="N20" s="35">
        <v>249</v>
      </c>
      <c r="O20" s="26">
        <v>12851459.669999957</v>
      </c>
      <c r="P20" s="38">
        <f t="shared" si="2"/>
        <v>9.4634651385358884E-2</v>
      </c>
      <c r="Q20" s="25"/>
      <c r="R20" s="72"/>
    </row>
    <row r="21" spans="1:18" x14ac:dyDescent="0.25">
      <c r="A21" s="30" t="s">
        <v>65</v>
      </c>
      <c r="B21" s="31" t="s">
        <v>66</v>
      </c>
      <c r="C21" s="20" t="s">
        <v>24</v>
      </c>
      <c r="D21" s="23" t="s">
        <v>46</v>
      </c>
      <c r="E21" s="24"/>
      <c r="F21" s="39"/>
      <c r="G21" s="23">
        <v>88</v>
      </c>
      <c r="H21" s="24">
        <v>6023064.9599999953</v>
      </c>
      <c r="I21" s="23">
        <v>20</v>
      </c>
      <c r="J21" s="24">
        <v>1320487.8600000001</v>
      </c>
      <c r="K21" s="23"/>
      <c r="L21" s="24"/>
      <c r="M21" s="41"/>
      <c r="N21" s="35">
        <v>108</v>
      </c>
      <c r="O21" s="26">
        <v>7343552.8199999984</v>
      </c>
      <c r="P21" s="38">
        <f t="shared" si="2"/>
        <v>5.4075924361568745E-2</v>
      </c>
      <c r="Q21" s="25"/>
      <c r="R21" s="72"/>
    </row>
    <row r="22" spans="1:18" x14ac:dyDescent="0.25">
      <c r="A22" s="30" t="s">
        <v>67</v>
      </c>
      <c r="B22" s="31" t="s">
        <v>68</v>
      </c>
      <c r="C22" s="20" t="s">
        <v>25</v>
      </c>
      <c r="D22" s="23" t="s">
        <v>46</v>
      </c>
      <c r="E22" s="24"/>
      <c r="F22" s="39"/>
      <c r="G22" s="23">
        <v>27</v>
      </c>
      <c r="H22" s="24">
        <v>2552441.2200000007</v>
      </c>
      <c r="I22" s="23">
        <v>1</v>
      </c>
      <c r="J22" s="24">
        <v>96175.66</v>
      </c>
      <c r="K22" s="23"/>
      <c r="L22" s="24"/>
      <c r="M22" s="41"/>
      <c r="N22" s="35">
        <v>28</v>
      </c>
      <c r="O22" s="26">
        <v>2648616.8800000008</v>
      </c>
      <c r="P22" s="38">
        <f t="shared" si="2"/>
        <v>1.950369386267372E-2</v>
      </c>
      <c r="Q22" s="25"/>
      <c r="R22" s="72"/>
    </row>
    <row r="23" spans="1:18" x14ac:dyDescent="0.25">
      <c r="A23" s="30" t="s">
        <v>69</v>
      </c>
      <c r="B23" s="31" t="s">
        <v>70</v>
      </c>
      <c r="C23" s="20" t="s">
        <v>26</v>
      </c>
      <c r="D23" s="23" t="s">
        <v>46</v>
      </c>
      <c r="E23" s="24"/>
      <c r="F23" s="39"/>
      <c r="G23" s="23">
        <v>4</v>
      </c>
      <c r="H23" s="24">
        <v>443592.12</v>
      </c>
      <c r="I23" s="23"/>
      <c r="J23" s="24"/>
      <c r="K23" s="23"/>
      <c r="L23" s="24"/>
      <c r="M23" s="41"/>
      <c r="N23" s="35">
        <v>4</v>
      </c>
      <c r="O23" s="26">
        <v>443592.12</v>
      </c>
      <c r="P23" s="38">
        <f t="shared" si="2"/>
        <v>3.2664916446407382E-3</v>
      </c>
      <c r="Q23" s="25"/>
      <c r="R23" s="72"/>
    </row>
    <row r="24" spans="1:18" x14ac:dyDescent="0.25">
      <c r="A24" s="30" t="s">
        <v>71</v>
      </c>
      <c r="B24" s="31" t="s">
        <v>72</v>
      </c>
      <c r="C24" s="20" t="s">
        <v>27</v>
      </c>
      <c r="D24" s="23" t="s">
        <v>46</v>
      </c>
      <c r="E24" s="24"/>
      <c r="F24" s="39"/>
      <c r="G24" s="23">
        <v>91</v>
      </c>
      <c r="H24" s="24">
        <v>11648753.479999989</v>
      </c>
      <c r="I24" s="23"/>
      <c r="J24" s="24"/>
      <c r="K24" s="23"/>
      <c r="L24" s="24"/>
      <c r="M24" s="41"/>
      <c r="N24" s="35">
        <v>91</v>
      </c>
      <c r="O24" s="26">
        <v>11648753.479999989</v>
      </c>
      <c r="P24" s="38">
        <f t="shared" si="2"/>
        <v>8.5778250328025871E-2</v>
      </c>
      <c r="Q24" s="25"/>
      <c r="R24" s="72"/>
    </row>
    <row r="25" spans="1:18" x14ac:dyDescent="0.25">
      <c r="A25" s="30" t="s">
        <v>73</v>
      </c>
      <c r="B25" s="31" t="s">
        <v>74</v>
      </c>
      <c r="C25" s="20" t="s">
        <v>28</v>
      </c>
      <c r="D25" s="23" t="s">
        <v>46</v>
      </c>
      <c r="E25" s="24"/>
      <c r="F25" s="39"/>
      <c r="G25" s="23">
        <v>18</v>
      </c>
      <c r="H25" s="24">
        <v>2537847.9</v>
      </c>
      <c r="I25" s="23"/>
      <c r="J25" s="24"/>
      <c r="K25" s="23"/>
      <c r="L25" s="24"/>
      <c r="M25" s="41"/>
      <c r="N25" s="35">
        <v>18</v>
      </c>
      <c r="O25" s="26">
        <v>2537847.9</v>
      </c>
      <c r="P25" s="38">
        <f t="shared" si="2"/>
        <v>1.868802124059157E-2</v>
      </c>
      <c r="Q25" s="25"/>
      <c r="R25" s="72"/>
    </row>
    <row r="26" spans="1:18" x14ac:dyDescent="0.25">
      <c r="A26" s="30" t="s">
        <v>75</v>
      </c>
      <c r="B26" s="31" t="s">
        <v>76</v>
      </c>
      <c r="C26" s="20" t="s">
        <v>29</v>
      </c>
      <c r="D26" s="23" t="s">
        <v>46</v>
      </c>
      <c r="E26" s="24"/>
      <c r="F26" s="39"/>
      <c r="G26" s="23">
        <v>8</v>
      </c>
      <c r="H26" s="24">
        <v>1516949.1999999997</v>
      </c>
      <c r="I26" s="23"/>
      <c r="J26" s="24"/>
      <c r="K26" s="23"/>
      <c r="L26" s="24"/>
      <c r="M26" s="41"/>
      <c r="N26" s="35">
        <v>8</v>
      </c>
      <c r="O26" s="26">
        <v>1516949.1999999997</v>
      </c>
      <c r="P26" s="38">
        <f t="shared" si="2"/>
        <v>1.1170401059298464E-2</v>
      </c>
      <c r="Q26" s="25"/>
      <c r="R26" s="72"/>
    </row>
    <row r="27" spans="1:18" x14ac:dyDescent="0.25">
      <c r="A27" s="30" t="s">
        <v>77</v>
      </c>
      <c r="B27" s="31" t="s">
        <v>78</v>
      </c>
      <c r="C27" s="20" t="s">
        <v>30</v>
      </c>
      <c r="D27" s="23" t="s">
        <v>46</v>
      </c>
      <c r="E27" s="24"/>
      <c r="F27" s="39"/>
      <c r="G27" s="23">
        <v>137</v>
      </c>
      <c r="H27" s="24">
        <v>29747349.840000067</v>
      </c>
      <c r="I27" s="23"/>
      <c r="J27" s="24"/>
      <c r="K27" s="23"/>
      <c r="L27" s="24"/>
      <c r="M27" s="41"/>
      <c r="N27" s="35">
        <v>137</v>
      </c>
      <c r="O27" s="26">
        <v>29747349.840000067</v>
      </c>
      <c r="P27" s="38">
        <f t="shared" si="2"/>
        <v>0.21905138824955958</v>
      </c>
      <c r="Q27" s="25"/>
      <c r="R27" s="72"/>
    </row>
    <row r="28" spans="1:18" x14ac:dyDescent="0.25">
      <c r="A28" s="30" t="s">
        <v>79</v>
      </c>
      <c r="B28" s="31" t="s">
        <v>80</v>
      </c>
      <c r="C28" s="20" t="s">
        <v>31</v>
      </c>
      <c r="D28" s="23" t="s">
        <v>46</v>
      </c>
      <c r="E28" s="24"/>
      <c r="F28" s="39"/>
      <c r="G28" s="23">
        <v>20</v>
      </c>
      <c r="H28" s="24">
        <v>4936198.5999999996</v>
      </c>
      <c r="I28" s="23"/>
      <c r="J28" s="24"/>
      <c r="K28" s="23"/>
      <c r="L28" s="24"/>
      <c r="M28" s="41"/>
      <c r="N28" s="35">
        <v>20</v>
      </c>
      <c r="O28" s="26">
        <v>4936198.5999999996</v>
      </c>
      <c r="P28" s="38">
        <f t="shared" si="2"/>
        <v>3.6348823065629095E-2</v>
      </c>
      <c r="Q28" s="25"/>
      <c r="R28" s="72"/>
    </row>
    <row r="29" spans="1:18" x14ac:dyDescent="0.25">
      <c r="A29" s="30" t="s">
        <v>81</v>
      </c>
      <c r="B29" s="31" t="s">
        <v>82</v>
      </c>
      <c r="C29" s="20" t="s">
        <v>32</v>
      </c>
      <c r="D29" s="23" t="s">
        <v>46</v>
      </c>
      <c r="E29" s="24"/>
      <c r="F29" s="39"/>
      <c r="G29" s="23">
        <v>6</v>
      </c>
      <c r="H29" s="24">
        <v>1674609.3</v>
      </c>
      <c r="I29" s="23"/>
      <c r="J29" s="24"/>
      <c r="K29" s="23"/>
      <c r="L29" s="24"/>
      <c r="M29" s="41"/>
      <c r="N29" s="35">
        <v>6</v>
      </c>
      <c r="O29" s="26">
        <v>1674609.3</v>
      </c>
      <c r="P29" s="38">
        <f t="shared" si="2"/>
        <v>1.2331367127278265E-2</v>
      </c>
      <c r="Q29" s="25"/>
      <c r="R29" s="72"/>
    </row>
    <row r="30" spans="1:18" x14ac:dyDescent="0.25">
      <c r="A30" s="30" t="s">
        <v>83</v>
      </c>
      <c r="B30" s="31" t="s">
        <v>84</v>
      </c>
      <c r="C30" s="20" t="s">
        <v>33</v>
      </c>
      <c r="D30" s="23" t="s">
        <v>46</v>
      </c>
      <c r="E30" s="24"/>
      <c r="F30" s="39"/>
      <c r="G30" s="23">
        <v>3</v>
      </c>
      <c r="H30" s="24">
        <v>952996.38000000012</v>
      </c>
      <c r="I30" s="23"/>
      <c r="J30" s="24"/>
      <c r="K30" s="23"/>
      <c r="L30" s="24"/>
      <c r="M30" s="41"/>
      <c r="N30" s="35">
        <v>3</v>
      </c>
      <c r="O30" s="26">
        <v>952996.38000000012</v>
      </c>
      <c r="P30" s="38">
        <f t="shared" si="2"/>
        <v>7.0176059769566481E-3</v>
      </c>
      <c r="Q30" s="25"/>
      <c r="R30" s="72"/>
    </row>
    <row r="31" spans="1:18" ht="15.75" thickBot="1" x14ac:dyDescent="0.3">
      <c r="A31" s="49" t="s">
        <v>85</v>
      </c>
      <c r="B31" s="50" t="s">
        <v>86</v>
      </c>
      <c r="C31" s="15" t="s">
        <v>34</v>
      </c>
      <c r="D31" s="51" t="s">
        <v>46</v>
      </c>
      <c r="E31" s="52"/>
      <c r="F31" s="53"/>
      <c r="G31" s="51">
        <v>14</v>
      </c>
      <c r="H31" s="52">
        <v>6837975.0599999996</v>
      </c>
      <c r="I31" s="51"/>
      <c r="J31" s="52"/>
      <c r="K31" s="51"/>
      <c r="L31" s="52"/>
      <c r="M31" s="42"/>
      <c r="N31" s="61">
        <v>14</v>
      </c>
      <c r="O31" s="62">
        <v>6837975.0599999996</v>
      </c>
      <c r="P31" s="38">
        <f t="shared" si="2"/>
        <v>5.0352987333841165E-2</v>
      </c>
      <c r="Q31" s="25"/>
      <c r="R31" s="72"/>
    </row>
    <row r="32" spans="1:18" ht="15.75" thickBot="1" x14ac:dyDescent="0.3">
      <c r="A32" s="54"/>
      <c r="B32" s="55" t="s">
        <v>91</v>
      </c>
      <c r="C32" s="56"/>
      <c r="D32" s="57">
        <v>142</v>
      </c>
      <c r="E32" s="58">
        <v>19664852.299999993</v>
      </c>
      <c r="F32" s="59"/>
      <c r="G32" s="57">
        <v>2930</v>
      </c>
      <c r="H32" s="58">
        <v>126815340.87000032</v>
      </c>
      <c r="I32" s="57">
        <v>348</v>
      </c>
      <c r="J32" s="58">
        <v>8985441.2100000158</v>
      </c>
      <c r="K32" s="57">
        <v>1198</v>
      </c>
      <c r="L32" s="60">
        <v>209730718.78999925</v>
      </c>
      <c r="M32" s="45"/>
      <c r="N32" s="63">
        <v>4618</v>
      </c>
      <c r="O32" s="60">
        <f>SUM(O16:O31)</f>
        <v>135800782.0800007</v>
      </c>
    </row>
    <row r="33" spans="2:18" x14ac:dyDescent="0.25">
      <c r="B33" s="46" t="s">
        <v>90</v>
      </c>
      <c r="D33" s="47">
        <f>D32/11*12</f>
        <v>154.90909090909091</v>
      </c>
      <c r="E33" s="48">
        <f>E32/11*12</f>
        <v>21452566.145454537</v>
      </c>
      <c r="F33" s="48"/>
      <c r="G33" s="47">
        <f t="shared" ref="G33:L33" si="3">G32/11*12</f>
        <v>3196.3636363636365</v>
      </c>
      <c r="H33" s="48">
        <f t="shared" si="3"/>
        <v>138344008.22181854</v>
      </c>
      <c r="I33" s="47">
        <f t="shared" si="3"/>
        <v>379.63636363636363</v>
      </c>
      <c r="J33" s="48">
        <f t="shared" si="3"/>
        <v>9802299.5018181987</v>
      </c>
      <c r="K33" s="47">
        <f t="shared" si="3"/>
        <v>1306.909090909091</v>
      </c>
      <c r="L33" s="48">
        <f t="shared" si="3"/>
        <v>228797147.7709083</v>
      </c>
      <c r="M33" s="48"/>
      <c r="N33" s="47">
        <f>N32/11*12</f>
        <v>5037.818181818182</v>
      </c>
      <c r="O33" s="48">
        <f>O32/11*12</f>
        <v>148146307.72363713</v>
      </c>
      <c r="R33" s="73">
        <f>E33+H33+J33+L33</f>
        <v>398396021.63999957</v>
      </c>
    </row>
    <row r="34" spans="2:18" x14ac:dyDescent="0.25">
      <c r="B34" s="46"/>
      <c r="D34" s="47"/>
      <c r="E34" s="64">
        <f>E33/E$35</f>
        <v>0.88705189524240169</v>
      </c>
      <c r="F34" s="48"/>
      <c r="G34" s="47"/>
      <c r="H34" s="48"/>
      <c r="I34" s="47"/>
      <c r="J34" s="48"/>
      <c r="K34" s="47"/>
      <c r="L34" s="64">
        <f>L33/L$35</f>
        <v>0.72720956386818458</v>
      </c>
      <c r="M34" s="48"/>
      <c r="N34" s="47"/>
      <c r="O34" s="64"/>
      <c r="R34" s="64">
        <f>R33/R35</f>
        <v>0.52788271947232646</v>
      </c>
    </row>
    <row r="35" spans="2:18" x14ac:dyDescent="0.25">
      <c r="B35" s="46" t="s">
        <v>92</v>
      </c>
      <c r="D35" s="47">
        <v>177.81818181818181</v>
      </c>
      <c r="E35" s="48">
        <v>24184116.239999991</v>
      </c>
      <c r="F35" s="48"/>
      <c r="G35" s="47">
        <v>5356.363636363636</v>
      </c>
      <c r="H35" s="48">
        <v>382810884.24000043</v>
      </c>
      <c r="I35" s="47">
        <v>857.4545454545455</v>
      </c>
      <c r="J35" s="48">
        <v>33087153.032727309</v>
      </c>
      <c r="K35" s="47">
        <v>1984.3636363636365</v>
      </c>
      <c r="L35" s="48">
        <v>314623403.12727308</v>
      </c>
      <c r="M35" s="48"/>
      <c r="N35" s="47"/>
      <c r="O35" s="48"/>
      <c r="R35" s="73">
        <f>E35+H35+J35+L35</f>
        <v>754705556.64000082</v>
      </c>
    </row>
    <row r="37" spans="2:18" s="43" customFormat="1" x14ac:dyDescent="0.25">
      <c r="B37" s="43" t="s">
        <v>89</v>
      </c>
      <c r="C37" s="44"/>
      <c r="D37" s="65">
        <v>237</v>
      </c>
      <c r="E37" s="66">
        <v>19955400</v>
      </c>
      <c r="G37" s="65">
        <v>1043</v>
      </c>
      <c r="H37" s="66">
        <v>87820600</v>
      </c>
      <c r="I37" s="65">
        <v>3403</v>
      </c>
      <c r="J37" s="66">
        <v>286532600.00000006</v>
      </c>
      <c r="K37" s="65">
        <v>3303</v>
      </c>
      <c r="L37" s="66">
        <v>278112600.00000006</v>
      </c>
      <c r="N37" s="65"/>
      <c r="O37" s="66"/>
      <c r="R37" s="74"/>
    </row>
    <row r="38" spans="2:18" s="67" customFormat="1" x14ac:dyDescent="0.25">
      <c r="B38" s="67" t="s">
        <v>93</v>
      </c>
      <c r="C38" s="44"/>
      <c r="D38" s="69"/>
      <c r="E38" s="70">
        <f>E37*E34</f>
        <v>17701475.390320223</v>
      </c>
      <c r="G38" s="68">
        <v>0</v>
      </c>
      <c r="H38" s="70">
        <v>0</v>
      </c>
      <c r="I38" s="68"/>
      <c r="K38" s="68"/>
      <c r="L38" s="70">
        <f>L37*L34</f>
        <v>202246142.55224693</v>
      </c>
      <c r="N38" s="68"/>
      <c r="O38" s="70"/>
      <c r="R38" s="74"/>
    </row>
  </sheetData>
  <mergeCells count="9">
    <mergeCell ref="D1:E1"/>
    <mergeCell ref="K2:L2"/>
    <mergeCell ref="N2:O2"/>
    <mergeCell ref="A2:A3"/>
    <mergeCell ref="B2:B3"/>
    <mergeCell ref="C2:C3"/>
    <mergeCell ref="D2:E2"/>
    <mergeCell ref="G2:H2"/>
    <mergeCell ref="I2:J2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КС</vt:lpstr>
      <vt:lpstr>лек.тер.</vt:lpstr>
      <vt:lpstr>ЛТ_11 мес.2024</vt:lpstr>
      <vt:lpstr>КС!Заголовки_для_печати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2025-01-29T11:15:55Z</cp:lastPrinted>
  <dcterms:created xsi:type="dcterms:W3CDTF">2024-12-23T11:13:35Z</dcterms:created>
  <dcterms:modified xsi:type="dcterms:W3CDTF">2025-01-29T11:16:30Z</dcterms:modified>
</cp:coreProperties>
</file>